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Password="CF7A" lockStructure="1"/>
  <bookViews>
    <workbookView xWindow="0" yWindow="0" windowWidth="20730" windowHeight="9735" tabRatio="869"/>
  </bookViews>
  <sheets>
    <sheet name="Assignment question" sheetId="12" r:id="rId1"/>
    <sheet name="Instruction" sheetId="1" state="hidden" r:id="rId2"/>
    <sheet name="Customers database" sheetId="6" state="hidden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2" l="1"/>
  <c r="A20" i="12" l="1"/>
  <c r="A19" i="12"/>
  <c r="A18" i="12"/>
  <c r="A17" i="12"/>
  <c r="A16" i="12"/>
  <c r="A11" i="12"/>
  <c r="D24" i="12" l="1"/>
  <c r="J46" i="6"/>
  <c r="J93" i="6"/>
  <c r="AE93" i="6" s="1"/>
  <c r="J7" i="6"/>
  <c r="J14" i="6"/>
  <c r="AE14" i="6" s="1"/>
  <c r="J155" i="6"/>
  <c r="J50" i="6"/>
  <c r="AE50" i="6" s="1"/>
  <c r="J22" i="6"/>
  <c r="J66" i="6"/>
  <c r="AE66" i="6" s="1"/>
  <c r="J33" i="6"/>
  <c r="J103" i="6"/>
  <c r="AE103" i="6" s="1"/>
  <c r="J80" i="6"/>
  <c r="J140" i="6"/>
  <c r="AE140" i="6" s="1"/>
  <c r="J18" i="6"/>
  <c r="J34" i="6"/>
  <c r="AE34" i="6" s="1"/>
  <c r="J20" i="6"/>
  <c r="J137" i="6"/>
  <c r="AE137" i="6" s="1"/>
  <c r="J117" i="6"/>
  <c r="J73" i="6"/>
  <c r="AE73" i="6" s="1"/>
  <c r="J13" i="6"/>
  <c r="AE13" i="6" s="1"/>
  <c r="J142" i="6"/>
  <c r="AE142" i="6" s="1"/>
  <c r="J72" i="6"/>
  <c r="AE72" i="6" s="1"/>
  <c r="J71" i="6"/>
  <c r="J41" i="6"/>
  <c r="J154" i="6"/>
  <c r="J126" i="6"/>
  <c r="J28" i="6"/>
  <c r="AE28" i="6" s="1"/>
  <c r="J99" i="6"/>
  <c r="J16" i="6"/>
  <c r="J76" i="6"/>
  <c r="J67" i="6"/>
  <c r="AE67" i="6" s="1"/>
  <c r="J96" i="6"/>
  <c r="J25" i="6"/>
  <c r="J158" i="6"/>
  <c r="J108" i="6"/>
  <c r="J107" i="6"/>
  <c r="J167" i="6"/>
  <c r="J31" i="6"/>
  <c r="AE31" i="6" s="1"/>
  <c r="J152" i="6"/>
  <c r="J166" i="6"/>
  <c r="AE166" i="6" s="1"/>
  <c r="J29" i="6"/>
  <c r="J124" i="6"/>
  <c r="AE124" i="6" s="1"/>
  <c r="J163" i="6"/>
  <c r="J19" i="6"/>
  <c r="AE19" i="6" s="1"/>
  <c r="J149" i="6"/>
  <c r="J160" i="6"/>
  <c r="AE160" i="6" s="1"/>
  <c r="J165" i="6"/>
  <c r="J121" i="6"/>
  <c r="AE121" i="6" s="1"/>
  <c r="J43" i="6"/>
  <c r="J138" i="6"/>
  <c r="AE138" i="6" s="1"/>
  <c r="J51" i="6"/>
  <c r="J23" i="6"/>
  <c r="AE23" i="6" s="1"/>
  <c r="J102" i="6"/>
  <c r="J15" i="6"/>
  <c r="AE15" i="6" s="1"/>
  <c r="J84" i="6"/>
  <c r="J88" i="6"/>
  <c r="AE88" i="6" s="1"/>
  <c r="J144" i="6"/>
  <c r="J113" i="6"/>
  <c r="AE113" i="6" s="1"/>
  <c r="J109" i="6"/>
  <c r="AE109" i="6" s="1"/>
  <c r="J120" i="6"/>
  <c r="AE120" i="6" s="1"/>
  <c r="J70" i="6"/>
  <c r="AE70" i="6" s="1"/>
  <c r="J101" i="6"/>
  <c r="AE101" i="6" s="1"/>
  <c r="J44" i="6"/>
  <c r="AE44" i="6" s="1"/>
  <c r="J94" i="6"/>
  <c r="AE94" i="6" s="1"/>
  <c r="J128" i="6"/>
  <c r="AE128" i="6" s="1"/>
  <c r="J147" i="6"/>
  <c r="AE147" i="6" s="1"/>
  <c r="J114" i="6"/>
  <c r="AE114" i="6" s="1"/>
  <c r="J146" i="6"/>
  <c r="AE146" i="6" s="1"/>
  <c r="J106" i="6"/>
  <c r="AE106" i="6" s="1"/>
  <c r="J64" i="6"/>
  <c r="AE64" i="6" s="1"/>
  <c r="J112" i="6"/>
  <c r="J61" i="6"/>
  <c r="AE61" i="6" s="1"/>
  <c r="J132" i="6"/>
  <c r="J118" i="6"/>
  <c r="AE118" i="6" s="1"/>
  <c r="J26" i="6"/>
  <c r="J49" i="6"/>
  <c r="AE49" i="6" s="1"/>
  <c r="J27" i="6"/>
  <c r="J8" i="6"/>
  <c r="AE8" i="6" s="1"/>
  <c r="J110" i="6"/>
  <c r="J69" i="6"/>
  <c r="AE69" i="6" s="1"/>
  <c r="J32" i="6"/>
  <c r="J89" i="6"/>
  <c r="AE89" i="6" s="1"/>
  <c r="J86" i="6"/>
  <c r="AE86" i="6" s="1"/>
  <c r="J74" i="6"/>
  <c r="AE74" i="6" s="1"/>
  <c r="J10" i="6"/>
  <c r="AE10" i="6" s="1"/>
  <c r="J100" i="6"/>
  <c r="AE100" i="6" s="1"/>
  <c r="J159" i="6"/>
  <c r="AE159" i="6" s="1"/>
  <c r="J148" i="6"/>
  <c r="AE148" i="6" s="1"/>
  <c r="J58" i="6"/>
  <c r="AE58" i="6" s="1"/>
  <c r="J57" i="6"/>
  <c r="AE57" i="6" s="1"/>
  <c r="J131" i="6"/>
  <c r="AE131" i="6" s="1"/>
  <c r="J55" i="6"/>
  <c r="AE55" i="6" s="1"/>
  <c r="J21" i="6"/>
  <c r="AE21" i="6" s="1"/>
  <c r="J35" i="6"/>
  <c r="AE35" i="6" s="1"/>
  <c r="J164" i="6"/>
  <c r="AE164" i="6" s="1"/>
  <c r="J83" i="6"/>
  <c r="AE83" i="6" s="1"/>
  <c r="J17" i="6"/>
  <c r="AE17" i="6" s="1"/>
  <c r="J119" i="6"/>
  <c r="AE119" i="6" s="1"/>
  <c r="J60" i="6"/>
  <c r="AE60" i="6" s="1"/>
  <c r="J40" i="6"/>
  <c r="AE40" i="6" s="1"/>
  <c r="J87" i="6"/>
  <c r="AE87" i="6" s="1"/>
  <c r="J135" i="6"/>
  <c r="AE135" i="6" s="1"/>
  <c r="J151" i="6"/>
  <c r="AE151" i="6" s="1"/>
  <c r="J79" i="6"/>
  <c r="AE79" i="6" s="1"/>
  <c r="J125" i="6"/>
  <c r="AE125" i="6" s="1"/>
  <c r="J82" i="6"/>
  <c r="AE82" i="6" s="1"/>
  <c r="J91" i="6"/>
  <c r="AE91" i="6" s="1"/>
  <c r="J97" i="6"/>
  <c r="AE97" i="6" s="1"/>
  <c r="J90" i="6"/>
  <c r="AE90" i="6" s="1"/>
  <c r="J143" i="6"/>
  <c r="AE143" i="6" s="1"/>
  <c r="J11" i="6"/>
  <c r="AE11" i="6" s="1"/>
  <c r="J39" i="6"/>
  <c r="AE39" i="6" s="1"/>
  <c r="J95" i="6"/>
  <c r="AE95" i="6" s="1"/>
  <c r="J161" i="6"/>
  <c r="AE161" i="6" s="1"/>
  <c r="J81" i="6"/>
  <c r="AE81" i="6" s="1"/>
  <c r="J75" i="6"/>
  <c r="AE75" i="6" s="1"/>
  <c r="J30" i="6"/>
  <c r="AE30" i="6" s="1"/>
  <c r="J59" i="6"/>
  <c r="AE59" i="6" s="1"/>
  <c r="J12" i="6"/>
  <c r="AE12" i="6" s="1"/>
  <c r="J56" i="6"/>
  <c r="AE56" i="6" s="1"/>
  <c r="J123" i="6"/>
  <c r="AE123" i="6" s="1"/>
  <c r="J37" i="6"/>
  <c r="AE37" i="6" s="1"/>
  <c r="J42" i="6"/>
  <c r="AE42" i="6" s="1"/>
  <c r="J127" i="6"/>
  <c r="AE127" i="6" s="1"/>
  <c r="J54" i="6"/>
  <c r="AE54" i="6" s="1"/>
  <c r="J6" i="6"/>
  <c r="J130" i="6"/>
  <c r="AE130" i="6" s="1"/>
  <c r="J157" i="6"/>
  <c r="AE157" i="6" s="1"/>
  <c r="J162" i="6"/>
  <c r="AE162" i="6" s="1"/>
  <c r="J111" i="6"/>
  <c r="AE111" i="6" s="1"/>
  <c r="J168" i="6"/>
  <c r="AE168" i="6" s="1"/>
  <c r="J98" i="6"/>
  <c r="AE98" i="6" s="1"/>
  <c r="J38" i="6"/>
  <c r="AE38" i="6" s="1"/>
  <c r="J78" i="6"/>
  <c r="AE78" i="6" s="1"/>
  <c r="J150" i="6"/>
  <c r="AE150" i="6" s="1"/>
  <c r="J115" i="6"/>
  <c r="AE115" i="6" s="1"/>
  <c r="J36" i="6"/>
  <c r="AE36" i="6" s="1"/>
  <c r="J129" i="6"/>
  <c r="AE129" i="6" s="1"/>
  <c r="J45" i="6"/>
  <c r="AE45" i="6" s="1"/>
  <c r="J92" i="6"/>
  <c r="AE92" i="6" s="1"/>
  <c r="J153" i="6"/>
  <c r="AE153" i="6" s="1"/>
  <c r="J62" i="6"/>
  <c r="AE62" i="6" s="1"/>
  <c r="J53" i="6"/>
  <c r="AE53" i="6" s="1"/>
  <c r="J139" i="6"/>
  <c r="AE139" i="6" s="1"/>
  <c r="J141" i="6"/>
  <c r="AE141" i="6" s="1"/>
  <c r="J145" i="6"/>
  <c r="AE145" i="6" s="1"/>
  <c r="J77" i="6"/>
  <c r="AE77" i="6" s="1"/>
  <c r="J63" i="6"/>
  <c r="AE63" i="6" s="1"/>
  <c r="J68" i="6"/>
  <c r="AE68" i="6" s="1"/>
  <c r="J52" i="6"/>
  <c r="AE52" i="6" s="1"/>
  <c r="J122" i="6"/>
  <c r="AE122" i="6" s="1"/>
  <c r="J116" i="6"/>
  <c r="AE116" i="6" s="1"/>
  <c r="J9" i="6"/>
  <c r="AE9" i="6" s="1"/>
  <c r="J47" i="6"/>
  <c r="AE47" i="6" s="1"/>
  <c r="J133" i="6"/>
  <c r="AE133" i="6" s="1"/>
  <c r="J65" i="6"/>
  <c r="AE65" i="6" s="1"/>
  <c r="J24" i="6"/>
  <c r="AE24" i="6" s="1"/>
  <c r="J156" i="6"/>
  <c r="AE156" i="6" s="1"/>
  <c r="J134" i="6"/>
  <c r="AE134" i="6" s="1"/>
  <c r="J104" i="6"/>
  <c r="AE104" i="6" s="1"/>
  <c r="J105" i="6"/>
  <c r="AE105" i="6" s="1"/>
  <c r="J48" i="6"/>
  <c r="AE48" i="6" s="1"/>
  <c r="J136" i="6"/>
  <c r="AE136" i="6" s="1"/>
  <c r="K158" i="6" l="1"/>
  <c r="L158" i="6" s="1"/>
  <c r="AE158" i="6"/>
  <c r="K155" i="6"/>
  <c r="AE155" i="6"/>
  <c r="K149" i="6"/>
  <c r="AE149" i="6"/>
  <c r="K167" i="6"/>
  <c r="AE167" i="6"/>
  <c r="K154" i="6"/>
  <c r="AE154" i="6"/>
  <c r="K165" i="6"/>
  <c r="AE165" i="6"/>
  <c r="K163" i="6"/>
  <c r="AE163" i="6"/>
  <c r="K152" i="6"/>
  <c r="AE152" i="6"/>
  <c r="K46" i="6"/>
  <c r="B17" i="12" s="1"/>
  <c r="AE46" i="6"/>
  <c r="AE6" i="6"/>
  <c r="K76" i="6"/>
  <c r="L76" i="6" s="1"/>
  <c r="M76" i="6" s="1"/>
  <c r="AE76" i="6"/>
  <c r="K126" i="6"/>
  <c r="L126" i="6" s="1"/>
  <c r="AE126" i="6"/>
  <c r="K117" i="6"/>
  <c r="L117" i="6" s="1"/>
  <c r="AE117" i="6"/>
  <c r="K18" i="6"/>
  <c r="AE18" i="6"/>
  <c r="K33" i="6"/>
  <c r="L33" i="6" s="1"/>
  <c r="AE33" i="6"/>
  <c r="K32" i="6"/>
  <c r="AE32" i="6"/>
  <c r="K27" i="6"/>
  <c r="AE27" i="6"/>
  <c r="K132" i="6"/>
  <c r="AE132" i="6"/>
  <c r="K144" i="6"/>
  <c r="L144" i="6" s="1"/>
  <c r="AE144" i="6"/>
  <c r="K102" i="6"/>
  <c r="AE102" i="6"/>
  <c r="K43" i="6"/>
  <c r="AE43" i="6"/>
  <c r="K29" i="6"/>
  <c r="AE29" i="6"/>
  <c r="K25" i="6"/>
  <c r="L25" i="6" s="1"/>
  <c r="AE25" i="6"/>
  <c r="K16" i="6"/>
  <c r="AE16" i="6"/>
  <c r="K7" i="6"/>
  <c r="L7" i="6" s="1"/>
  <c r="AE7" i="6"/>
  <c r="K107" i="6"/>
  <c r="L107" i="6" s="1"/>
  <c r="AE107" i="6"/>
  <c r="K96" i="6"/>
  <c r="AE96" i="6"/>
  <c r="K99" i="6"/>
  <c r="AE99" i="6"/>
  <c r="K41" i="6"/>
  <c r="L41" i="6" s="1"/>
  <c r="AE41" i="6"/>
  <c r="K20" i="6"/>
  <c r="AE20" i="6"/>
  <c r="K80" i="6"/>
  <c r="L80" i="6" s="1"/>
  <c r="AE80" i="6"/>
  <c r="K22" i="6"/>
  <c r="AE22" i="6"/>
  <c r="K110" i="6"/>
  <c r="L110" i="6" s="1"/>
  <c r="M110" i="6" s="1"/>
  <c r="AE110" i="6"/>
  <c r="K26" i="6"/>
  <c r="L26" i="6" s="1"/>
  <c r="AE26" i="6"/>
  <c r="K112" i="6"/>
  <c r="L112" i="6" s="1"/>
  <c r="AE112" i="6"/>
  <c r="K84" i="6"/>
  <c r="AE84" i="6"/>
  <c r="K51" i="6"/>
  <c r="AE51" i="6"/>
  <c r="K108" i="6"/>
  <c r="L108" i="6" s="1"/>
  <c r="M108" i="6" s="1"/>
  <c r="AE108" i="6"/>
  <c r="K71" i="6"/>
  <c r="L71" i="6" s="1"/>
  <c r="AE71" i="6"/>
  <c r="K36" i="6"/>
  <c r="K150" i="6"/>
  <c r="K38" i="6"/>
  <c r="L132" i="6"/>
  <c r="K48" i="6"/>
  <c r="K104" i="6"/>
  <c r="K156" i="6"/>
  <c r="K65" i="6"/>
  <c r="K47" i="6"/>
  <c r="K116" i="6"/>
  <c r="K52" i="6"/>
  <c r="K63" i="6"/>
  <c r="K145" i="6"/>
  <c r="K139" i="6"/>
  <c r="K62" i="6"/>
  <c r="K92" i="6"/>
  <c r="K162" i="6"/>
  <c r="K123" i="6"/>
  <c r="M112" i="6"/>
  <c r="K136" i="6"/>
  <c r="K105" i="6"/>
  <c r="K134" i="6"/>
  <c r="K24" i="6"/>
  <c r="K133" i="6"/>
  <c r="K9" i="6"/>
  <c r="K122" i="6"/>
  <c r="K68" i="6"/>
  <c r="K77" i="6"/>
  <c r="K141" i="6"/>
  <c r="K53" i="6"/>
  <c r="K153" i="6"/>
  <c r="K45" i="6"/>
  <c r="K54" i="6"/>
  <c r="K35" i="6"/>
  <c r="K55" i="6"/>
  <c r="K57" i="6"/>
  <c r="K148" i="6"/>
  <c r="K100" i="6"/>
  <c r="K74" i="6"/>
  <c r="K89" i="6"/>
  <c r="K168" i="6"/>
  <c r="K130" i="6"/>
  <c r="K42" i="6"/>
  <c r="K12" i="6"/>
  <c r="L32" i="6"/>
  <c r="K8" i="6"/>
  <c r="K49" i="6"/>
  <c r="K70" i="6"/>
  <c r="K115" i="6"/>
  <c r="K98" i="6"/>
  <c r="K157" i="6"/>
  <c r="K127" i="6"/>
  <c r="K56" i="6"/>
  <c r="K30" i="6"/>
  <c r="K81" i="6"/>
  <c r="K95" i="6"/>
  <c r="K11" i="6"/>
  <c r="K90" i="6"/>
  <c r="K91" i="6"/>
  <c r="K125" i="6"/>
  <c r="K151" i="6"/>
  <c r="K87" i="6"/>
  <c r="K60" i="6"/>
  <c r="K17" i="6"/>
  <c r="K164" i="6"/>
  <c r="L27" i="6"/>
  <c r="M26" i="6"/>
  <c r="K118" i="6"/>
  <c r="K61" i="6"/>
  <c r="K64" i="6"/>
  <c r="K106" i="6"/>
  <c r="M107" i="6"/>
  <c r="K129" i="6"/>
  <c r="K78" i="6"/>
  <c r="K111" i="6"/>
  <c r="K6" i="6"/>
  <c r="AF6" i="6" s="1"/>
  <c r="K37" i="6"/>
  <c r="K59" i="6"/>
  <c r="K75" i="6"/>
  <c r="K161" i="6"/>
  <c r="K39" i="6"/>
  <c r="K143" i="6"/>
  <c r="K97" i="6"/>
  <c r="K82" i="6"/>
  <c r="K79" i="6"/>
  <c r="K135" i="6"/>
  <c r="K40" i="6"/>
  <c r="K119" i="6"/>
  <c r="K83" i="6"/>
  <c r="K69" i="6"/>
  <c r="K128" i="6"/>
  <c r="M158" i="6"/>
  <c r="K131" i="6"/>
  <c r="K159" i="6"/>
  <c r="K86" i="6"/>
  <c r="K44" i="6"/>
  <c r="L102" i="6"/>
  <c r="L43" i="6"/>
  <c r="L149" i="6"/>
  <c r="L29" i="6"/>
  <c r="L167" i="6"/>
  <c r="L96" i="6"/>
  <c r="M126" i="6"/>
  <c r="K142" i="6"/>
  <c r="K137" i="6"/>
  <c r="K21" i="6"/>
  <c r="K58" i="6"/>
  <c r="K10" i="6"/>
  <c r="K114" i="6"/>
  <c r="K109" i="6"/>
  <c r="L84" i="6"/>
  <c r="L51" i="6"/>
  <c r="L165" i="6"/>
  <c r="L163" i="6"/>
  <c r="L152" i="6"/>
  <c r="N108" i="6"/>
  <c r="O108" i="6" s="1"/>
  <c r="AB108" i="6"/>
  <c r="L99" i="6"/>
  <c r="K146" i="6"/>
  <c r="K147" i="6"/>
  <c r="K94" i="6"/>
  <c r="K101" i="6"/>
  <c r="K120" i="6"/>
  <c r="K113" i="6"/>
  <c r="K88" i="6"/>
  <c r="K15" i="6"/>
  <c r="K23" i="6"/>
  <c r="K138" i="6"/>
  <c r="K121" i="6"/>
  <c r="K160" i="6"/>
  <c r="K19" i="6"/>
  <c r="K124" i="6"/>
  <c r="K166" i="6"/>
  <c r="K31" i="6"/>
  <c r="K13" i="6"/>
  <c r="K140" i="6"/>
  <c r="K28" i="6"/>
  <c r="L154" i="6"/>
  <c r="K67" i="6"/>
  <c r="L16" i="6"/>
  <c r="K72" i="6"/>
  <c r="K34" i="6"/>
  <c r="K73" i="6"/>
  <c r="L20" i="6"/>
  <c r="L18" i="6"/>
  <c r="L22" i="6"/>
  <c r="L155" i="6"/>
  <c r="K103" i="6"/>
  <c r="K66" i="6"/>
  <c r="K50" i="6"/>
  <c r="K14" i="6"/>
  <c r="K93" i="6"/>
  <c r="K85" i="6"/>
  <c r="J85" i="6"/>
  <c r="AE85" i="6" s="1"/>
  <c r="L46" i="6" l="1"/>
  <c r="B18" i="12" s="1"/>
  <c r="L85" i="6"/>
  <c r="L93" i="6"/>
  <c r="L66" i="6"/>
  <c r="M46" i="6"/>
  <c r="B19" i="12" s="1"/>
  <c r="M71" i="6"/>
  <c r="L166" i="6"/>
  <c r="L121" i="6"/>
  <c r="L14" i="6"/>
  <c r="L50" i="6"/>
  <c r="M155" i="6"/>
  <c r="M18" i="6"/>
  <c r="L34" i="6"/>
  <c r="M16" i="6"/>
  <c r="M25" i="6"/>
  <c r="L140" i="6"/>
  <c r="L31" i="6"/>
  <c r="L19" i="6"/>
  <c r="L160" i="6"/>
  <c r="L23" i="6"/>
  <c r="L15" i="6"/>
  <c r="L94" i="6"/>
  <c r="M152" i="6"/>
  <c r="M84" i="6"/>
  <c r="M96" i="6"/>
  <c r="M167" i="6"/>
  <c r="M102" i="6"/>
  <c r="L86" i="6"/>
  <c r="N158" i="6"/>
  <c r="O158" i="6" s="1"/>
  <c r="AB158" i="6"/>
  <c r="L119" i="6"/>
  <c r="L82" i="6"/>
  <c r="L161" i="6"/>
  <c r="L6" i="6"/>
  <c r="AG6" i="6" s="1"/>
  <c r="L106" i="6"/>
  <c r="L118" i="6"/>
  <c r="M27" i="6"/>
  <c r="L164" i="6"/>
  <c r="L151" i="6"/>
  <c r="L11" i="6"/>
  <c r="L56" i="6"/>
  <c r="L115" i="6"/>
  <c r="L70" i="6"/>
  <c r="M32" i="6"/>
  <c r="L168" i="6"/>
  <c r="L89" i="6"/>
  <c r="L74" i="6"/>
  <c r="L100" i="6"/>
  <c r="L148" i="6"/>
  <c r="L57" i="6"/>
  <c r="L55" i="6"/>
  <c r="L35" i="6"/>
  <c r="L45" i="6"/>
  <c r="L77" i="6"/>
  <c r="L133" i="6"/>
  <c r="L136" i="6"/>
  <c r="N112" i="6"/>
  <c r="AB112" i="6"/>
  <c r="L162" i="6"/>
  <c r="L92" i="6"/>
  <c r="L63" i="6"/>
  <c r="L65" i="6"/>
  <c r="M132" i="6"/>
  <c r="L38" i="6"/>
  <c r="L150" i="6"/>
  <c r="M7" i="6"/>
  <c r="M80" i="6"/>
  <c r="L73" i="6"/>
  <c r="L72" i="6"/>
  <c r="L67" i="6"/>
  <c r="M154" i="6"/>
  <c r="M41" i="6"/>
  <c r="L101" i="6"/>
  <c r="M99" i="6"/>
  <c r="W108" i="6"/>
  <c r="AC108" i="6" s="1"/>
  <c r="Q108" i="6"/>
  <c r="R108" i="6" s="1"/>
  <c r="M51" i="6"/>
  <c r="L21" i="6"/>
  <c r="L142" i="6"/>
  <c r="AB126" i="6"/>
  <c r="N126" i="6"/>
  <c r="AB76" i="6"/>
  <c r="N76" i="6"/>
  <c r="M43" i="6"/>
  <c r="L69" i="6"/>
  <c r="L83" i="6"/>
  <c r="L79" i="6"/>
  <c r="L39" i="6"/>
  <c r="L37" i="6"/>
  <c r="L129" i="6"/>
  <c r="N107" i="6"/>
  <c r="AB107" i="6"/>
  <c r="L87" i="6"/>
  <c r="L90" i="6"/>
  <c r="L30" i="6"/>
  <c r="L98" i="6"/>
  <c r="L8" i="6"/>
  <c r="L130" i="6"/>
  <c r="L54" i="6"/>
  <c r="L141" i="6"/>
  <c r="L9" i="6"/>
  <c r="L105" i="6"/>
  <c r="L145" i="6"/>
  <c r="L47" i="6"/>
  <c r="L48" i="6"/>
  <c r="L103" i="6"/>
  <c r="M33" i="6"/>
  <c r="M117" i="6"/>
  <c r="L13" i="6"/>
  <c r="L124" i="6"/>
  <c r="L138" i="6"/>
  <c r="L88" i="6"/>
  <c r="L120" i="6"/>
  <c r="L146" i="6"/>
  <c r="M165" i="6"/>
  <c r="L114" i="6"/>
  <c r="L58" i="6"/>
  <c r="M149" i="6"/>
  <c r="L44" i="6"/>
  <c r="L131" i="6"/>
  <c r="L128" i="6"/>
  <c r="L135" i="6"/>
  <c r="L143" i="6"/>
  <c r="L59" i="6"/>
  <c r="L78" i="6"/>
  <c r="L64" i="6"/>
  <c r="N26" i="6"/>
  <c r="AB26" i="6"/>
  <c r="L60" i="6"/>
  <c r="L91" i="6"/>
  <c r="L81" i="6"/>
  <c r="L157" i="6"/>
  <c r="N110" i="6"/>
  <c r="O110" i="6" s="1"/>
  <c r="AB110" i="6"/>
  <c r="L42" i="6"/>
  <c r="L53" i="6"/>
  <c r="L122" i="6"/>
  <c r="L134" i="6"/>
  <c r="L139" i="6"/>
  <c r="L116" i="6"/>
  <c r="L104" i="6"/>
  <c r="M22" i="6"/>
  <c r="M20" i="6"/>
  <c r="L28" i="6"/>
  <c r="L113" i="6"/>
  <c r="L147" i="6"/>
  <c r="M163" i="6"/>
  <c r="L109" i="6"/>
  <c r="L10" i="6"/>
  <c r="L137" i="6"/>
  <c r="M29" i="6"/>
  <c r="M144" i="6"/>
  <c r="L159" i="6"/>
  <c r="L40" i="6"/>
  <c r="L97" i="6"/>
  <c r="L75" i="6"/>
  <c r="L111" i="6"/>
  <c r="L61" i="6"/>
  <c r="L17" i="6"/>
  <c r="L125" i="6"/>
  <c r="L95" i="6"/>
  <c r="L127" i="6"/>
  <c r="L49" i="6"/>
  <c r="L12" i="6"/>
  <c r="L153" i="6"/>
  <c r="L68" i="6"/>
  <c r="L24" i="6"/>
  <c r="L123" i="6"/>
  <c r="L62" i="6"/>
  <c r="L52" i="6"/>
  <c r="L156" i="6"/>
  <c r="L36" i="6"/>
  <c r="B1" i="1"/>
  <c r="P108" i="6" l="1"/>
  <c r="M85" i="6"/>
  <c r="M156" i="6"/>
  <c r="M62" i="6"/>
  <c r="M97" i="6"/>
  <c r="AB144" i="6"/>
  <c r="N144" i="6"/>
  <c r="M137" i="6"/>
  <c r="M139" i="6"/>
  <c r="M143" i="6"/>
  <c r="M44" i="6"/>
  <c r="M145" i="6"/>
  <c r="M54" i="6"/>
  <c r="M90" i="6"/>
  <c r="M83" i="6"/>
  <c r="M101" i="6"/>
  <c r="M72" i="6"/>
  <c r="AB80" i="6"/>
  <c r="N80" i="6"/>
  <c r="O80" i="6"/>
  <c r="M92" i="6"/>
  <c r="M148" i="6"/>
  <c r="M11" i="6"/>
  <c r="M106" i="6"/>
  <c r="M119" i="6"/>
  <c r="M23" i="6"/>
  <c r="M19" i="6"/>
  <c r="M50" i="6"/>
  <c r="M121" i="6"/>
  <c r="N71" i="6"/>
  <c r="AB71" i="6"/>
  <c r="O144" i="6"/>
  <c r="M68" i="6"/>
  <c r="M95" i="6"/>
  <c r="M17" i="6"/>
  <c r="M147" i="6"/>
  <c r="M28" i="6"/>
  <c r="M116" i="6"/>
  <c r="M53" i="6"/>
  <c r="Q26" i="6"/>
  <c r="R26" i="6" s="1"/>
  <c r="W26" i="6"/>
  <c r="AC26" i="6" s="1"/>
  <c r="M114" i="6"/>
  <c r="AB165" i="6"/>
  <c r="N165" i="6"/>
  <c r="O165" i="6" s="1"/>
  <c r="M13" i="6"/>
  <c r="M47" i="6"/>
  <c r="M130" i="6"/>
  <c r="M129" i="6"/>
  <c r="M79" i="6"/>
  <c r="Q76" i="6"/>
  <c r="R76" i="6" s="1"/>
  <c r="W76" i="6"/>
  <c r="AC76" i="6" s="1"/>
  <c r="O76" i="6"/>
  <c r="AB51" i="6"/>
  <c r="N51" i="6"/>
  <c r="O51" i="6" s="1"/>
  <c r="N41" i="6"/>
  <c r="AB41" i="6"/>
  <c r="M63" i="6"/>
  <c r="M45" i="6"/>
  <c r="M35" i="6"/>
  <c r="M100" i="6"/>
  <c r="AB32" i="6"/>
  <c r="N32" i="6"/>
  <c r="M118" i="6"/>
  <c r="M82" i="6"/>
  <c r="AB152" i="6"/>
  <c r="N152" i="6"/>
  <c r="O152" i="6" s="1"/>
  <c r="AB16" i="6"/>
  <c r="N16" i="6"/>
  <c r="O16" i="6" s="1"/>
  <c r="M34" i="6"/>
  <c r="N155" i="6"/>
  <c r="O155" i="6" s="1"/>
  <c r="AB155" i="6"/>
  <c r="N46" i="6"/>
  <c r="B20" i="12" s="1"/>
  <c r="AB46" i="6"/>
  <c r="M36" i="6"/>
  <c r="M12" i="6"/>
  <c r="M127" i="6"/>
  <c r="M159" i="6"/>
  <c r="M109" i="6"/>
  <c r="AB163" i="6"/>
  <c r="N163" i="6"/>
  <c r="O163" i="6" s="1"/>
  <c r="M104" i="6"/>
  <c r="M122" i="6"/>
  <c r="M157" i="6"/>
  <c r="M60" i="6"/>
  <c r="M64" i="6"/>
  <c r="M128" i="6"/>
  <c r="M131" i="6"/>
  <c r="AB149" i="6"/>
  <c r="N149" i="6"/>
  <c r="O149" i="6" s="1"/>
  <c r="M146" i="6"/>
  <c r="N33" i="6"/>
  <c r="AB33" i="6"/>
  <c r="M48" i="6"/>
  <c r="M141" i="6"/>
  <c r="M39" i="6"/>
  <c r="AB43" i="6"/>
  <c r="N43" i="6"/>
  <c r="O43" i="6" s="1"/>
  <c r="M142" i="6"/>
  <c r="M21" i="6"/>
  <c r="M67" i="6"/>
  <c r="M150" i="6"/>
  <c r="M65" i="6"/>
  <c r="M162" i="6"/>
  <c r="Q112" i="6"/>
  <c r="R112" i="6" s="1"/>
  <c r="W112" i="6"/>
  <c r="AC112" i="6" s="1"/>
  <c r="O112" i="6"/>
  <c r="M77" i="6"/>
  <c r="M55" i="6"/>
  <c r="M74" i="6"/>
  <c r="M168" i="6"/>
  <c r="M56" i="6"/>
  <c r="M164" i="6"/>
  <c r="M6" i="6"/>
  <c r="AH6" i="6" s="1"/>
  <c r="M161" i="6"/>
  <c r="M86" i="6"/>
  <c r="AB167" i="6"/>
  <c r="N167" i="6"/>
  <c r="O167" i="6" s="1"/>
  <c r="AB84" i="6"/>
  <c r="N84" i="6"/>
  <c r="AB25" i="6"/>
  <c r="N25" i="6"/>
  <c r="O25" i="6" s="1"/>
  <c r="N18" i="6"/>
  <c r="O18" i="6" s="1"/>
  <c r="AB18" i="6"/>
  <c r="O26" i="6"/>
  <c r="M52" i="6"/>
  <c r="M123" i="6"/>
  <c r="M49" i="6"/>
  <c r="M75" i="6"/>
  <c r="M40" i="6"/>
  <c r="AB22" i="6"/>
  <c r="N22" i="6"/>
  <c r="O22" i="6" s="1"/>
  <c r="M81" i="6"/>
  <c r="M59" i="6"/>
  <c r="M103" i="6"/>
  <c r="M105" i="6"/>
  <c r="M30" i="6"/>
  <c r="M69" i="6"/>
  <c r="AB154" i="6"/>
  <c r="N154" i="6"/>
  <c r="M73" i="6"/>
  <c r="N132" i="6"/>
  <c r="O132" i="6" s="1"/>
  <c r="AB132" i="6"/>
  <c r="M136" i="6"/>
  <c r="M15" i="6"/>
  <c r="M160" i="6"/>
  <c r="M31" i="6"/>
  <c r="M14" i="6"/>
  <c r="M166" i="6"/>
  <c r="M24" i="6"/>
  <c r="M153" i="6"/>
  <c r="M125" i="6"/>
  <c r="M61" i="6"/>
  <c r="M113" i="6"/>
  <c r="N20" i="6"/>
  <c r="O20" i="6" s="1"/>
  <c r="AB20" i="6"/>
  <c r="M42" i="6"/>
  <c r="M120" i="6"/>
  <c r="M111" i="6"/>
  <c r="AB29" i="6"/>
  <c r="N29" i="6"/>
  <c r="M10" i="6"/>
  <c r="M134" i="6"/>
  <c r="Q110" i="6"/>
  <c r="R110" i="6" s="1"/>
  <c r="W110" i="6"/>
  <c r="AC110" i="6" s="1"/>
  <c r="M91" i="6"/>
  <c r="M78" i="6"/>
  <c r="M135" i="6"/>
  <c r="M58" i="6"/>
  <c r="M88" i="6"/>
  <c r="M138" i="6"/>
  <c r="M124" i="6"/>
  <c r="N117" i="6"/>
  <c r="AB117" i="6"/>
  <c r="M9" i="6"/>
  <c r="M8" i="6"/>
  <c r="M98" i="6"/>
  <c r="M87" i="6"/>
  <c r="Q107" i="6"/>
  <c r="R107" i="6" s="1"/>
  <c r="W107" i="6"/>
  <c r="AC107" i="6" s="1"/>
  <c r="O107" i="6"/>
  <c r="M37" i="6"/>
  <c r="Q126" i="6"/>
  <c r="R126" i="6" s="1"/>
  <c r="W126" i="6"/>
  <c r="AC126" i="6" s="1"/>
  <c r="O126" i="6"/>
  <c r="S108" i="6"/>
  <c r="T108" i="6"/>
  <c r="Z108" i="6" s="1"/>
  <c r="U108" i="6"/>
  <c r="AA108" i="6" s="1"/>
  <c r="N99" i="6"/>
  <c r="O99" i="6" s="1"/>
  <c r="AB99" i="6"/>
  <c r="AB7" i="6"/>
  <c r="N7" i="6"/>
  <c r="O7" i="6" s="1"/>
  <c r="M38" i="6"/>
  <c r="M133" i="6"/>
  <c r="M57" i="6"/>
  <c r="M89" i="6"/>
  <c r="M70" i="6"/>
  <c r="M115" i="6"/>
  <c r="M151" i="6"/>
  <c r="N27" i="6"/>
  <c r="AB27" i="6"/>
  <c r="W158" i="6"/>
  <c r="AC158" i="6" s="1"/>
  <c r="Q158" i="6"/>
  <c r="R158" i="6" s="1"/>
  <c r="AB102" i="6"/>
  <c r="N102" i="6"/>
  <c r="O102" i="6" s="1"/>
  <c r="N96" i="6"/>
  <c r="AB96" i="6"/>
  <c r="M94" i="6"/>
  <c r="M140" i="6"/>
  <c r="M66" i="6"/>
  <c r="M93" i="6"/>
  <c r="B21" i="12" l="1"/>
  <c r="P107" i="6"/>
  <c r="P112" i="6"/>
  <c r="AB85" i="6"/>
  <c r="N85" i="6"/>
  <c r="O85" i="6" s="1"/>
  <c r="P158" i="6"/>
  <c r="P76" i="6"/>
  <c r="P26" i="6"/>
  <c r="Q96" i="6"/>
  <c r="R96" i="6" s="1"/>
  <c r="W96" i="6"/>
  <c r="AC96" i="6" s="1"/>
  <c r="Q27" i="6"/>
  <c r="R27" i="6" s="1"/>
  <c r="W27" i="6"/>
  <c r="AC27" i="6" s="1"/>
  <c r="O27" i="6"/>
  <c r="AB89" i="6"/>
  <c r="N89" i="6"/>
  <c r="AB37" i="6"/>
  <c r="N37" i="6"/>
  <c r="O37" i="6" s="1"/>
  <c r="W117" i="6"/>
  <c r="AC117" i="6" s="1"/>
  <c r="Q117" i="6"/>
  <c r="R117" i="6" s="1"/>
  <c r="O117" i="6"/>
  <c r="AB138" i="6"/>
  <c r="N138" i="6"/>
  <c r="O138" i="6" s="1"/>
  <c r="AB78" i="6"/>
  <c r="N78" i="6"/>
  <c r="S110" i="6"/>
  <c r="T110" i="6"/>
  <c r="Z110" i="6" s="1"/>
  <c r="U110" i="6"/>
  <c r="AA110" i="6" s="1"/>
  <c r="Q29" i="6"/>
  <c r="R29" i="6" s="1"/>
  <c r="W29" i="6"/>
  <c r="AC29" i="6" s="1"/>
  <c r="AB111" i="6"/>
  <c r="N111" i="6"/>
  <c r="AB120" i="6"/>
  <c r="N120" i="6"/>
  <c r="AB61" i="6"/>
  <c r="N61" i="6"/>
  <c r="AB125" i="6"/>
  <c r="N125" i="6"/>
  <c r="O125" i="6" s="1"/>
  <c r="AB24" i="6"/>
  <c r="N24" i="6"/>
  <c r="AB31" i="6"/>
  <c r="N31" i="6"/>
  <c r="O31" i="6" s="1"/>
  <c r="Q154" i="6"/>
  <c r="R154" i="6" s="1"/>
  <c r="W154" i="6"/>
  <c r="AC154" i="6" s="1"/>
  <c r="Q84" i="6"/>
  <c r="R84" i="6" s="1"/>
  <c r="W84" i="6"/>
  <c r="AC84" i="6" s="1"/>
  <c r="AB164" i="6"/>
  <c r="N164" i="6"/>
  <c r="O164" i="6" s="1"/>
  <c r="AB55" i="6"/>
  <c r="N55" i="6"/>
  <c r="AB150" i="6"/>
  <c r="N150" i="6"/>
  <c r="O150" i="6" s="1"/>
  <c r="AB67" i="6"/>
  <c r="N67" i="6"/>
  <c r="O67" i="6" s="1"/>
  <c r="AB142" i="6"/>
  <c r="N142" i="6"/>
  <c r="AB48" i="6"/>
  <c r="N48" i="6"/>
  <c r="O48" i="6" s="1"/>
  <c r="N64" i="6"/>
  <c r="AB64" i="6"/>
  <c r="AB104" i="6"/>
  <c r="N104" i="6"/>
  <c r="O104" i="6" s="1"/>
  <c r="AB127" i="6"/>
  <c r="N127" i="6"/>
  <c r="O127" i="6" s="1"/>
  <c r="W46" i="6"/>
  <c r="Q46" i="6"/>
  <c r="R46" i="6" s="1"/>
  <c r="O46" i="6"/>
  <c r="AB34" i="6"/>
  <c r="N34" i="6"/>
  <c r="O34" i="6" s="1"/>
  <c r="Q32" i="6"/>
  <c r="R32" i="6" s="1"/>
  <c r="W32" i="6"/>
  <c r="AC32" i="6" s="1"/>
  <c r="AB100" i="6"/>
  <c r="N100" i="6"/>
  <c r="O100" i="6" s="1"/>
  <c r="Q41" i="6"/>
  <c r="R41" i="6" s="1"/>
  <c r="W41" i="6"/>
  <c r="AC41" i="6" s="1"/>
  <c r="AB116" i="6"/>
  <c r="N116" i="6"/>
  <c r="N23" i="6"/>
  <c r="O23" i="6" s="1"/>
  <c r="AB23" i="6"/>
  <c r="N106" i="6"/>
  <c r="AB106" i="6"/>
  <c r="AB72" i="6"/>
  <c r="N72" i="6"/>
  <c r="O72" i="6" s="1"/>
  <c r="AB101" i="6"/>
  <c r="N101" i="6"/>
  <c r="O101" i="6" s="1"/>
  <c r="AB83" i="6"/>
  <c r="N83" i="6"/>
  <c r="AB90" i="6"/>
  <c r="N90" i="6"/>
  <c r="O90" i="6" s="1"/>
  <c r="AB54" i="6"/>
  <c r="N54" i="6"/>
  <c r="O54" i="6" s="1"/>
  <c r="AB145" i="6"/>
  <c r="N145" i="6"/>
  <c r="O145" i="6" s="1"/>
  <c r="AB94" i="6"/>
  <c r="N94" i="6"/>
  <c r="T158" i="6"/>
  <c r="Z158" i="6" s="1"/>
  <c r="S158" i="6"/>
  <c r="U158" i="6"/>
  <c r="AA158" i="6" s="1"/>
  <c r="AB70" i="6"/>
  <c r="N70" i="6"/>
  <c r="O70" i="6" s="1"/>
  <c r="AB38" i="6"/>
  <c r="N38" i="6"/>
  <c r="O38" i="6" s="1"/>
  <c r="T107" i="6"/>
  <c r="Z107" i="6" s="1"/>
  <c r="S107" i="6"/>
  <c r="U107" i="6"/>
  <c r="AA107" i="6" s="1"/>
  <c r="AB124" i="6"/>
  <c r="N124" i="6"/>
  <c r="AB91" i="6"/>
  <c r="N91" i="6"/>
  <c r="O91" i="6" s="1"/>
  <c r="AB10" i="6"/>
  <c r="N10" i="6"/>
  <c r="AB42" i="6"/>
  <c r="N42" i="6"/>
  <c r="W20" i="6"/>
  <c r="AC20" i="6" s="1"/>
  <c r="Q20" i="6"/>
  <c r="R20" i="6" s="1"/>
  <c r="AB113" i="6"/>
  <c r="N113" i="6"/>
  <c r="AB69" i="6"/>
  <c r="N69" i="6"/>
  <c r="AB30" i="6"/>
  <c r="N30" i="6"/>
  <c r="AB105" i="6"/>
  <c r="N105" i="6"/>
  <c r="AB59" i="6"/>
  <c r="N59" i="6"/>
  <c r="P110" i="6"/>
  <c r="AB40" i="6"/>
  <c r="N40" i="6"/>
  <c r="AB75" i="6"/>
  <c r="N75" i="6"/>
  <c r="AB49" i="6"/>
  <c r="N49" i="6"/>
  <c r="AB123" i="6"/>
  <c r="N123" i="6"/>
  <c r="AB52" i="6"/>
  <c r="N52" i="6"/>
  <c r="Q25" i="6"/>
  <c r="R25" i="6" s="1"/>
  <c r="W25" i="6"/>
  <c r="AC25" i="6" s="1"/>
  <c r="AB74" i="6"/>
  <c r="N74" i="6"/>
  <c r="AB65" i="6"/>
  <c r="N65" i="6"/>
  <c r="O65" i="6" s="1"/>
  <c r="AB146" i="6"/>
  <c r="N146" i="6"/>
  <c r="O146" i="6" s="1"/>
  <c r="AB128" i="6"/>
  <c r="N128" i="6"/>
  <c r="AB122" i="6"/>
  <c r="N122" i="6"/>
  <c r="O122" i="6" s="1"/>
  <c r="Q163" i="6"/>
  <c r="R163" i="6" s="1"/>
  <c r="W163" i="6"/>
  <c r="AC163" i="6" s="1"/>
  <c r="W155" i="6"/>
  <c r="AC155" i="6" s="1"/>
  <c r="Q155" i="6"/>
  <c r="R155" i="6" s="1"/>
  <c r="N35" i="6"/>
  <c r="O35" i="6" s="1"/>
  <c r="AB35" i="6"/>
  <c r="AB63" i="6"/>
  <c r="N63" i="6"/>
  <c r="AB130" i="6"/>
  <c r="N130" i="6"/>
  <c r="AB53" i="6"/>
  <c r="N53" i="6"/>
  <c r="N19" i="6"/>
  <c r="AB19" i="6"/>
  <c r="AB119" i="6"/>
  <c r="N119" i="6"/>
  <c r="AB92" i="6"/>
  <c r="N92" i="6"/>
  <c r="AB139" i="6"/>
  <c r="N139" i="6"/>
  <c r="N137" i="6"/>
  <c r="AB137" i="6"/>
  <c r="AB153" i="6"/>
  <c r="N153" i="6"/>
  <c r="N66" i="6"/>
  <c r="O66" i="6" s="1"/>
  <c r="AB66" i="6"/>
  <c r="N140" i="6"/>
  <c r="AB140" i="6"/>
  <c r="O96" i="6"/>
  <c r="Q102" i="6"/>
  <c r="R102" i="6" s="1"/>
  <c r="W102" i="6"/>
  <c r="AC102" i="6" s="1"/>
  <c r="AB115" i="6"/>
  <c r="N115" i="6"/>
  <c r="O115" i="6" s="1"/>
  <c r="AB133" i="6"/>
  <c r="N133" i="6"/>
  <c r="O133" i="6" s="1"/>
  <c r="X108" i="6"/>
  <c r="Y108" i="6"/>
  <c r="AD108" i="6" s="1"/>
  <c r="S126" i="6"/>
  <c r="T126" i="6"/>
  <c r="Z126" i="6" s="1"/>
  <c r="U126" i="6"/>
  <c r="AA126" i="6" s="1"/>
  <c r="AB87" i="6"/>
  <c r="N87" i="6"/>
  <c r="AB98" i="6"/>
  <c r="N98" i="6"/>
  <c r="O98" i="6" s="1"/>
  <c r="N8" i="6"/>
  <c r="O8" i="6" s="1"/>
  <c r="AB8" i="6"/>
  <c r="AB9" i="6"/>
  <c r="N9" i="6"/>
  <c r="O9" i="6" s="1"/>
  <c r="AB58" i="6"/>
  <c r="N58" i="6"/>
  <c r="N166" i="6"/>
  <c r="AB166" i="6"/>
  <c r="N14" i="6"/>
  <c r="O14" i="6" s="1"/>
  <c r="AB14" i="6"/>
  <c r="AB15" i="6"/>
  <c r="N15" i="6"/>
  <c r="O15" i="6" s="1"/>
  <c r="Q132" i="6"/>
  <c r="R132" i="6" s="1"/>
  <c r="W132" i="6"/>
  <c r="AC132" i="6" s="1"/>
  <c r="AB73" i="6"/>
  <c r="N73" i="6"/>
  <c r="O73" i="6" s="1"/>
  <c r="AB81" i="6"/>
  <c r="N81" i="6"/>
  <c r="W18" i="6"/>
  <c r="AC18" i="6" s="1"/>
  <c r="Q18" i="6"/>
  <c r="R18" i="6" s="1"/>
  <c r="AB161" i="6"/>
  <c r="N161" i="6"/>
  <c r="O161" i="6" s="1"/>
  <c r="AB168" i="6"/>
  <c r="N168" i="6"/>
  <c r="O168" i="6" s="1"/>
  <c r="AB162" i="6"/>
  <c r="N162" i="6"/>
  <c r="O162" i="6" s="1"/>
  <c r="AB21" i="6"/>
  <c r="N21" i="6"/>
  <c r="Q43" i="6"/>
  <c r="R43" i="6" s="1"/>
  <c r="W43" i="6"/>
  <c r="AC43" i="6" s="1"/>
  <c r="W33" i="6"/>
  <c r="AC33" i="6" s="1"/>
  <c r="Q33" i="6"/>
  <c r="R33" i="6" s="1"/>
  <c r="O33" i="6"/>
  <c r="Q149" i="6"/>
  <c r="R149" i="6" s="1"/>
  <c r="W149" i="6"/>
  <c r="AC149" i="6" s="1"/>
  <c r="AB131" i="6"/>
  <c r="N131" i="6"/>
  <c r="AB157" i="6"/>
  <c r="N157" i="6"/>
  <c r="O157" i="6" s="1"/>
  <c r="AB109" i="6"/>
  <c r="N109" i="6"/>
  <c r="O109" i="6" s="1"/>
  <c r="AB159" i="6"/>
  <c r="N159" i="6"/>
  <c r="O159" i="6" s="1"/>
  <c r="AB12" i="6"/>
  <c r="N12" i="6"/>
  <c r="AB36" i="6"/>
  <c r="N36" i="6"/>
  <c r="O36" i="6" s="1"/>
  <c r="Q16" i="6"/>
  <c r="R16" i="6" s="1"/>
  <c r="W16" i="6"/>
  <c r="AC16" i="6" s="1"/>
  <c r="N118" i="6"/>
  <c r="AB118" i="6"/>
  <c r="AB45" i="6"/>
  <c r="N45" i="6"/>
  <c r="O45" i="6" s="1"/>
  <c r="O41" i="6"/>
  <c r="Q51" i="6"/>
  <c r="R51" i="6" s="1"/>
  <c r="W51" i="6"/>
  <c r="AC51" i="6" s="1"/>
  <c r="AB129" i="6"/>
  <c r="N129" i="6"/>
  <c r="AB13" i="6"/>
  <c r="N13" i="6"/>
  <c r="S26" i="6"/>
  <c r="T26" i="6"/>
  <c r="Z26" i="6" s="1"/>
  <c r="U26" i="6"/>
  <c r="AA26" i="6" s="1"/>
  <c r="Q71" i="6"/>
  <c r="R71" i="6" s="1"/>
  <c r="W71" i="6"/>
  <c r="AC71" i="6" s="1"/>
  <c r="AB148" i="6"/>
  <c r="N148" i="6"/>
  <c r="AB143" i="6"/>
  <c r="N143" i="6"/>
  <c r="Q144" i="6"/>
  <c r="R144" i="6" s="1"/>
  <c r="W144" i="6"/>
  <c r="AC144" i="6" s="1"/>
  <c r="AB93" i="6"/>
  <c r="N93" i="6"/>
  <c r="O93" i="6" s="1"/>
  <c r="AB151" i="6"/>
  <c r="N151" i="6"/>
  <c r="AB57" i="6"/>
  <c r="N57" i="6"/>
  <c r="O57" i="6" s="1"/>
  <c r="W7" i="6"/>
  <c r="AC7" i="6" s="1"/>
  <c r="Q7" i="6"/>
  <c r="R7" i="6" s="1"/>
  <c r="Q99" i="6"/>
  <c r="R99" i="6" s="1"/>
  <c r="W99" i="6"/>
  <c r="AC99" i="6" s="1"/>
  <c r="P126" i="6"/>
  <c r="N88" i="6"/>
  <c r="O88" i="6" s="1"/>
  <c r="AB88" i="6"/>
  <c r="AB135" i="6"/>
  <c r="N135" i="6"/>
  <c r="O135" i="6" s="1"/>
  <c r="AB134" i="6"/>
  <c r="N134" i="6"/>
  <c r="AB160" i="6"/>
  <c r="N160" i="6"/>
  <c r="O160" i="6" s="1"/>
  <c r="AB136" i="6"/>
  <c r="N136" i="6"/>
  <c r="O154" i="6"/>
  <c r="AB103" i="6"/>
  <c r="N103" i="6"/>
  <c r="W22" i="6"/>
  <c r="AC22" i="6" s="1"/>
  <c r="Q22" i="6"/>
  <c r="R22" i="6" s="1"/>
  <c r="O71" i="6"/>
  <c r="O84" i="6"/>
  <c r="Q167" i="6"/>
  <c r="R167" i="6" s="1"/>
  <c r="W167" i="6"/>
  <c r="AC167" i="6" s="1"/>
  <c r="AB86" i="6"/>
  <c r="N86" i="6"/>
  <c r="O86" i="6" s="1"/>
  <c r="AB6" i="6"/>
  <c r="N6" i="6"/>
  <c r="AI6" i="6" s="1"/>
  <c r="AB56" i="6"/>
  <c r="N56" i="6"/>
  <c r="O56" i="6" s="1"/>
  <c r="AB77" i="6"/>
  <c r="N77" i="6"/>
  <c r="O77" i="6" s="1"/>
  <c r="S112" i="6"/>
  <c r="U112" i="6"/>
  <c r="AA112" i="6" s="1"/>
  <c r="T112" i="6"/>
  <c r="Z112" i="6" s="1"/>
  <c r="AB39" i="6"/>
  <c r="N39" i="6"/>
  <c r="AB141" i="6"/>
  <c r="N141" i="6"/>
  <c r="AB60" i="6"/>
  <c r="N60" i="6"/>
  <c r="Q152" i="6"/>
  <c r="R152" i="6" s="1"/>
  <c r="W152" i="6"/>
  <c r="AC152" i="6" s="1"/>
  <c r="AB82" i="6"/>
  <c r="N82" i="6"/>
  <c r="O32" i="6"/>
  <c r="T76" i="6"/>
  <c r="Z76" i="6" s="1"/>
  <c r="S76" i="6"/>
  <c r="U76" i="6"/>
  <c r="AA76" i="6" s="1"/>
  <c r="AB79" i="6"/>
  <c r="N79" i="6"/>
  <c r="AB47" i="6"/>
  <c r="N47" i="6"/>
  <c r="Q165" i="6"/>
  <c r="R165" i="6" s="1"/>
  <c r="W165" i="6"/>
  <c r="AC165" i="6" s="1"/>
  <c r="AB114" i="6"/>
  <c r="N114" i="6"/>
  <c r="O114" i="6" s="1"/>
  <c r="AB28" i="6"/>
  <c r="N28" i="6"/>
  <c r="AB147" i="6"/>
  <c r="N147" i="6"/>
  <c r="AB17" i="6"/>
  <c r="N17" i="6"/>
  <c r="AB95" i="6"/>
  <c r="N95" i="6"/>
  <c r="AB68" i="6"/>
  <c r="N68" i="6"/>
  <c r="N121" i="6"/>
  <c r="AB121" i="6"/>
  <c r="AB50" i="6"/>
  <c r="N50" i="6"/>
  <c r="AB11" i="6"/>
  <c r="N11" i="6"/>
  <c r="W80" i="6"/>
  <c r="AC80" i="6" s="1"/>
  <c r="Q80" i="6"/>
  <c r="R80" i="6" s="1"/>
  <c r="AB44" i="6"/>
  <c r="N44" i="6"/>
  <c r="AB97" i="6"/>
  <c r="N97" i="6"/>
  <c r="AB62" i="6"/>
  <c r="N62" i="6"/>
  <c r="AB156" i="6"/>
  <c r="N156" i="6"/>
  <c r="O29" i="6"/>
  <c r="AC46" i="6" l="1"/>
  <c r="P29" i="6"/>
  <c r="P132" i="6"/>
  <c r="P20" i="6"/>
  <c r="W85" i="6"/>
  <c r="AC85" i="6" s="1"/>
  <c r="Q85" i="6"/>
  <c r="R85" i="6" s="1"/>
  <c r="P155" i="6"/>
  <c r="P84" i="6"/>
  <c r="P33" i="6"/>
  <c r="P43" i="6"/>
  <c r="P32" i="6"/>
  <c r="P7" i="6"/>
  <c r="P46" i="6"/>
  <c r="E23" i="12" s="1"/>
  <c r="P117" i="6"/>
  <c r="P16" i="6"/>
  <c r="Q95" i="6"/>
  <c r="R95" i="6" s="1"/>
  <c r="W95" i="6"/>
  <c r="AC95" i="6" s="1"/>
  <c r="O95" i="6"/>
  <c r="S165" i="6"/>
  <c r="T165" i="6"/>
  <c r="Z165" i="6" s="1"/>
  <c r="U165" i="6"/>
  <c r="AA165" i="6" s="1"/>
  <c r="Q79" i="6"/>
  <c r="R79" i="6" s="1"/>
  <c r="W79" i="6"/>
  <c r="AC79" i="6" s="1"/>
  <c r="O79" i="6"/>
  <c r="Q60" i="6"/>
  <c r="R60" i="6" s="1"/>
  <c r="W60" i="6"/>
  <c r="AC60" i="6" s="1"/>
  <c r="Q39" i="6"/>
  <c r="R39" i="6" s="1"/>
  <c r="W39" i="6"/>
  <c r="AC39" i="6" s="1"/>
  <c r="O39" i="6"/>
  <c r="Q6" i="6"/>
  <c r="R6" i="6" s="1"/>
  <c r="S6" i="6" s="1"/>
  <c r="W6" i="6"/>
  <c r="AC6" i="6" s="1"/>
  <c r="S99" i="6"/>
  <c r="T99" i="6"/>
  <c r="Z99" i="6" s="1"/>
  <c r="U99" i="6"/>
  <c r="AA99" i="6" s="1"/>
  <c r="S71" i="6"/>
  <c r="T71" i="6"/>
  <c r="Z71" i="6" s="1"/>
  <c r="U71" i="6"/>
  <c r="AA71" i="6" s="1"/>
  <c r="Q12" i="6"/>
  <c r="R12" i="6" s="1"/>
  <c r="W12" i="6"/>
  <c r="AC12" i="6" s="1"/>
  <c r="Q131" i="6"/>
  <c r="R131" i="6" s="1"/>
  <c r="W131" i="6"/>
  <c r="AC131" i="6" s="1"/>
  <c r="O131" i="6"/>
  <c r="Q21" i="6"/>
  <c r="R21" i="6" s="1"/>
  <c r="W21" i="6"/>
  <c r="AC21" i="6" s="1"/>
  <c r="Q81" i="6"/>
  <c r="R81" i="6" s="1"/>
  <c r="W81" i="6"/>
  <c r="AC81" i="6" s="1"/>
  <c r="O81" i="6"/>
  <c r="Q119" i="6"/>
  <c r="R119" i="6" s="1"/>
  <c r="W119" i="6"/>
  <c r="AC119" i="6" s="1"/>
  <c r="O119" i="6"/>
  <c r="Q63" i="6"/>
  <c r="R63" i="6" s="1"/>
  <c r="W63" i="6"/>
  <c r="AC63" i="6" s="1"/>
  <c r="O63" i="6"/>
  <c r="Q128" i="6"/>
  <c r="R128" i="6" s="1"/>
  <c r="W128" i="6"/>
  <c r="AC128" i="6" s="1"/>
  <c r="O128" i="6"/>
  <c r="Q74" i="6"/>
  <c r="R74" i="6" s="1"/>
  <c r="W74" i="6"/>
  <c r="AC74" i="6" s="1"/>
  <c r="Q30" i="6"/>
  <c r="R30" i="6" s="1"/>
  <c r="W30" i="6"/>
  <c r="AC30" i="6" s="1"/>
  <c r="O30" i="6"/>
  <c r="Q124" i="6"/>
  <c r="R124" i="6" s="1"/>
  <c r="W124" i="6"/>
  <c r="AC124" i="6" s="1"/>
  <c r="Q106" i="6"/>
  <c r="R106" i="6" s="1"/>
  <c r="W106" i="6"/>
  <c r="AC106" i="6" s="1"/>
  <c r="O106" i="6"/>
  <c r="S41" i="6"/>
  <c r="T41" i="6"/>
  <c r="Z41" i="6" s="1"/>
  <c r="U41" i="6"/>
  <c r="AA41" i="6" s="1"/>
  <c r="Q142" i="6"/>
  <c r="R142" i="6" s="1"/>
  <c r="W142" i="6"/>
  <c r="AC142" i="6" s="1"/>
  <c r="Q55" i="6"/>
  <c r="R55" i="6" s="1"/>
  <c r="W55" i="6"/>
  <c r="AC55" i="6" s="1"/>
  <c r="P25" i="6"/>
  <c r="S154" i="6"/>
  <c r="T154" i="6"/>
  <c r="Z154" i="6" s="1"/>
  <c r="U154" i="6"/>
  <c r="AA154" i="6" s="1"/>
  <c r="Q111" i="6"/>
  <c r="R111" i="6" s="1"/>
  <c r="W111" i="6"/>
  <c r="AC111" i="6" s="1"/>
  <c r="W78" i="6"/>
  <c r="AC78" i="6" s="1"/>
  <c r="Q78" i="6"/>
  <c r="R78" i="6" s="1"/>
  <c r="O78" i="6"/>
  <c r="Q97" i="6"/>
  <c r="R97" i="6" s="1"/>
  <c r="W97" i="6"/>
  <c r="AC97" i="6" s="1"/>
  <c r="O97" i="6"/>
  <c r="Q121" i="6"/>
  <c r="R121" i="6" s="1"/>
  <c r="W121" i="6"/>
  <c r="AC121" i="6" s="1"/>
  <c r="O121" i="6"/>
  <c r="S152" i="6"/>
  <c r="T152" i="6"/>
  <c r="Z152" i="6" s="1"/>
  <c r="U152" i="6"/>
  <c r="AA152" i="6" s="1"/>
  <c r="Q56" i="6"/>
  <c r="R56" i="6" s="1"/>
  <c r="W56" i="6"/>
  <c r="AC56" i="6" s="1"/>
  <c r="P154" i="6"/>
  <c r="S7" i="6"/>
  <c r="T7" i="6"/>
  <c r="Z7" i="6" s="1"/>
  <c r="U7" i="6"/>
  <c r="AA7" i="6" s="1"/>
  <c r="Q143" i="6"/>
  <c r="R143" i="6" s="1"/>
  <c r="W143" i="6"/>
  <c r="AC143" i="6" s="1"/>
  <c r="O143" i="6"/>
  <c r="S51" i="6"/>
  <c r="T51" i="6"/>
  <c r="Z51" i="6" s="1"/>
  <c r="U51" i="6"/>
  <c r="AA51" i="6" s="1"/>
  <c r="Q118" i="6"/>
  <c r="R118" i="6" s="1"/>
  <c r="W118" i="6"/>
  <c r="AC118" i="6" s="1"/>
  <c r="Q58" i="6"/>
  <c r="R58" i="6" s="1"/>
  <c r="W58" i="6"/>
  <c r="AC58" i="6" s="1"/>
  <c r="O58" i="6"/>
  <c r="Y126" i="6"/>
  <c r="AD126" i="6" s="1"/>
  <c r="X126" i="6"/>
  <c r="W115" i="6"/>
  <c r="AC115" i="6" s="1"/>
  <c r="Q115" i="6"/>
  <c r="R115" i="6" s="1"/>
  <c r="Q140" i="6"/>
  <c r="R140" i="6" s="1"/>
  <c r="W140" i="6"/>
  <c r="AC140" i="6" s="1"/>
  <c r="Q65" i="6"/>
  <c r="R65" i="6" s="1"/>
  <c r="W65" i="6"/>
  <c r="AC65" i="6" s="1"/>
  <c r="Q49" i="6"/>
  <c r="R49" i="6" s="1"/>
  <c r="W49" i="6"/>
  <c r="AC49" i="6" s="1"/>
  <c r="O49" i="6"/>
  <c r="S20" i="6"/>
  <c r="T20" i="6"/>
  <c r="Z20" i="6" s="1"/>
  <c r="U20" i="6"/>
  <c r="AA20" i="6" s="1"/>
  <c r="Q91" i="6"/>
  <c r="R91" i="6" s="1"/>
  <c r="W91" i="6"/>
  <c r="AC91" i="6" s="1"/>
  <c r="P99" i="6"/>
  <c r="Q54" i="6"/>
  <c r="R54" i="6" s="1"/>
  <c r="W54" i="6"/>
  <c r="AC54" i="6" s="1"/>
  <c r="Q72" i="6"/>
  <c r="R72" i="6" s="1"/>
  <c r="W72" i="6"/>
  <c r="AC72" i="6" s="1"/>
  <c r="P165" i="6"/>
  <c r="Q64" i="6"/>
  <c r="R64" i="6" s="1"/>
  <c r="W64" i="6"/>
  <c r="AC64" i="6" s="1"/>
  <c r="P18" i="6"/>
  <c r="Q37" i="6"/>
  <c r="R37" i="6" s="1"/>
  <c r="W37" i="6"/>
  <c r="AC37" i="6" s="1"/>
  <c r="O21" i="6"/>
  <c r="Q50" i="6"/>
  <c r="R50" i="6" s="1"/>
  <c r="W50" i="6"/>
  <c r="AC50" i="6" s="1"/>
  <c r="O50" i="6"/>
  <c r="Q68" i="6"/>
  <c r="R68" i="6" s="1"/>
  <c r="W68" i="6"/>
  <c r="AC68" i="6" s="1"/>
  <c r="O68" i="6"/>
  <c r="Q17" i="6"/>
  <c r="R17" i="6" s="1"/>
  <c r="W17" i="6"/>
  <c r="AC17" i="6" s="1"/>
  <c r="O17" i="6"/>
  <c r="Q28" i="6"/>
  <c r="R28" i="6" s="1"/>
  <c r="W28" i="6"/>
  <c r="AC28" i="6" s="1"/>
  <c r="O28" i="6"/>
  <c r="Q47" i="6"/>
  <c r="R47" i="6" s="1"/>
  <c r="W47" i="6"/>
  <c r="AC47" i="6" s="1"/>
  <c r="O47" i="6"/>
  <c r="Q82" i="6"/>
  <c r="R82" i="6" s="1"/>
  <c r="W82" i="6"/>
  <c r="AC82" i="6" s="1"/>
  <c r="O82" i="6"/>
  <c r="Q141" i="6"/>
  <c r="R141" i="6" s="1"/>
  <c r="W141" i="6"/>
  <c r="AC141" i="6" s="1"/>
  <c r="O141" i="6"/>
  <c r="Q77" i="6"/>
  <c r="R77" i="6" s="1"/>
  <c r="W77" i="6"/>
  <c r="AC77" i="6" s="1"/>
  <c r="S167" i="6"/>
  <c r="T167" i="6"/>
  <c r="Z167" i="6" s="1"/>
  <c r="U167" i="6"/>
  <c r="AA167" i="6" s="1"/>
  <c r="P71" i="6"/>
  <c r="W129" i="6"/>
  <c r="AC129" i="6" s="1"/>
  <c r="Q129" i="6"/>
  <c r="R129" i="6" s="1"/>
  <c r="O129" i="6"/>
  <c r="P152" i="6"/>
  <c r="Q36" i="6"/>
  <c r="R36" i="6" s="1"/>
  <c r="W36" i="6"/>
  <c r="AC36" i="6" s="1"/>
  <c r="Q159" i="6"/>
  <c r="R159" i="6" s="1"/>
  <c r="W159" i="6"/>
  <c r="AC159" i="6" s="1"/>
  <c r="Q157" i="6"/>
  <c r="R157" i="6" s="1"/>
  <c r="W157" i="6"/>
  <c r="AC157" i="6" s="1"/>
  <c r="S33" i="6"/>
  <c r="T33" i="6"/>
  <c r="Z33" i="6" s="1"/>
  <c r="U33" i="6"/>
  <c r="AA33" i="6" s="1"/>
  <c r="S43" i="6"/>
  <c r="T43" i="6"/>
  <c r="Z43" i="6" s="1"/>
  <c r="U43" i="6"/>
  <c r="AA43" i="6" s="1"/>
  <c r="Q168" i="6"/>
  <c r="R168" i="6" s="1"/>
  <c r="W168" i="6"/>
  <c r="AC168" i="6" s="1"/>
  <c r="Q73" i="6"/>
  <c r="R73" i="6" s="1"/>
  <c r="W73" i="6"/>
  <c r="AC73" i="6" s="1"/>
  <c r="S132" i="6"/>
  <c r="T132" i="6"/>
  <c r="Z132" i="6" s="1"/>
  <c r="U132" i="6"/>
  <c r="AA132" i="6" s="1"/>
  <c r="Q14" i="6"/>
  <c r="R14" i="6" s="1"/>
  <c r="W14" i="6"/>
  <c r="AC14" i="6" s="1"/>
  <c r="Q8" i="6"/>
  <c r="R8" i="6" s="1"/>
  <c r="W8" i="6"/>
  <c r="AC8" i="6" s="1"/>
  <c r="Q133" i="6"/>
  <c r="R133" i="6" s="1"/>
  <c r="W133" i="6"/>
  <c r="AC133" i="6" s="1"/>
  <c r="P96" i="6"/>
  <c r="Q153" i="6"/>
  <c r="R153" i="6" s="1"/>
  <c r="W153" i="6"/>
  <c r="AC153" i="6" s="1"/>
  <c r="Q139" i="6"/>
  <c r="R139" i="6" s="1"/>
  <c r="W139" i="6"/>
  <c r="AC139" i="6" s="1"/>
  <c r="O139" i="6"/>
  <c r="Q92" i="6"/>
  <c r="R92" i="6" s="1"/>
  <c r="W92" i="6"/>
  <c r="AC92" i="6" s="1"/>
  <c r="O92" i="6"/>
  <c r="Q130" i="6"/>
  <c r="R130" i="6" s="1"/>
  <c r="W130" i="6"/>
  <c r="AC130" i="6" s="1"/>
  <c r="O130" i="6"/>
  <c r="S155" i="6"/>
  <c r="T155" i="6"/>
  <c r="Z155" i="6" s="1"/>
  <c r="U155" i="6"/>
  <c r="AA155" i="6" s="1"/>
  <c r="Q122" i="6"/>
  <c r="R122" i="6" s="1"/>
  <c r="W122" i="6"/>
  <c r="AC122" i="6" s="1"/>
  <c r="O142" i="6"/>
  <c r="Q105" i="6"/>
  <c r="R105" i="6" s="1"/>
  <c r="W105" i="6"/>
  <c r="AC105" i="6" s="1"/>
  <c r="O105" i="6"/>
  <c r="Q69" i="6"/>
  <c r="R69" i="6" s="1"/>
  <c r="W69" i="6"/>
  <c r="AC69" i="6" s="1"/>
  <c r="O69" i="6"/>
  <c r="Q10" i="6"/>
  <c r="R10" i="6" s="1"/>
  <c r="W10" i="6"/>
  <c r="AC10" i="6" s="1"/>
  <c r="O10" i="6"/>
  <c r="Q70" i="6"/>
  <c r="R70" i="6" s="1"/>
  <c r="W70" i="6"/>
  <c r="AC70" i="6" s="1"/>
  <c r="P163" i="6"/>
  <c r="Q23" i="6"/>
  <c r="R23" i="6" s="1"/>
  <c r="W23" i="6"/>
  <c r="AC23" i="6" s="1"/>
  <c r="Q100" i="6"/>
  <c r="R100" i="6" s="1"/>
  <c r="W100" i="6"/>
  <c r="AC100" i="6" s="1"/>
  <c r="S32" i="6"/>
  <c r="T32" i="6"/>
  <c r="Z32" i="6" s="1"/>
  <c r="U32" i="6"/>
  <c r="AA32" i="6" s="1"/>
  <c r="S46" i="6"/>
  <c r="T46" i="6"/>
  <c r="U46" i="6"/>
  <c r="Q127" i="6"/>
  <c r="R127" i="6" s="1"/>
  <c r="W127" i="6"/>
  <c r="AC127" i="6" s="1"/>
  <c r="Q48" i="6"/>
  <c r="R48" i="6" s="1"/>
  <c r="W48" i="6"/>
  <c r="AC48" i="6" s="1"/>
  <c r="Q67" i="6"/>
  <c r="R67" i="6" s="1"/>
  <c r="W67" i="6"/>
  <c r="AC67" i="6" s="1"/>
  <c r="S84" i="6"/>
  <c r="T84" i="6"/>
  <c r="Z84" i="6" s="1"/>
  <c r="U84" i="6"/>
  <c r="AA84" i="6" s="1"/>
  <c r="Q31" i="6"/>
  <c r="R31" i="6" s="1"/>
  <c r="W31" i="6"/>
  <c r="AC31" i="6" s="1"/>
  <c r="Q125" i="6"/>
  <c r="R125" i="6" s="1"/>
  <c r="W125" i="6"/>
  <c r="AC125" i="6" s="1"/>
  <c r="Q120" i="6"/>
  <c r="R120" i="6" s="1"/>
  <c r="W120" i="6"/>
  <c r="AC120" i="6" s="1"/>
  <c r="O120" i="6"/>
  <c r="S117" i="6"/>
  <c r="T117" i="6"/>
  <c r="Z117" i="6" s="1"/>
  <c r="U117" i="6"/>
  <c r="AA117" i="6" s="1"/>
  <c r="P27" i="6"/>
  <c r="P51" i="6"/>
  <c r="O153" i="6"/>
  <c r="Q11" i="6"/>
  <c r="R11" i="6" s="1"/>
  <c r="W11" i="6"/>
  <c r="AC11" i="6" s="1"/>
  <c r="O11" i="6"/>
  <c r="Q147" i="6"/>
  <c r="R147" i="6" s="1"/>
  <c r="W147" i="6"/>
  <c r="AC147" i="6" s="1"/>
  <c r="O147" i="6"/>
  <c r="Y112" i="6"/>
  <c r="AD112" i="6" s="1"/>
  <c r="X112" i="6"/>
  <c r="S22" i="6"/>
  <c r="T22" i="6"/>
  <c r="Z22" i="6" s="1"/>
  <c r="U22" i="6"/>
  <c r="AA22" i="6" s="1"/>
  <c r="Q134" i="6"/>
  <c r="R134" i="6" s="1"/>
  <c r="W134" i="6"/>
  <c r="AC134" i="6" s="1"/>
  <c r="O134" i="6"/>
  <c r="Q151" i="6"/>
  <c r="R151" i="6" s="1"/>
  <c r="W151" i="6"/>
  <c r="AC151" i="6" s="1"/>
  <c r="Q148" i="6"/>
  <c r="R148" i="6" s="1"/>
  <c r="W148" i="6"/>
  <c r="AC148" i="6" s="1"/>
  <c r="O148" i="6"/>
  <c r="Q13" i="6"/>
  <c r="R13" i="6" s="1"/>
  <c r="W13" i="6"/>
  <c r="AC13" i="6" s="1"/>
  <c r="Q109" i="6"/>
  <c r="R109" i="6" s="1"/>
  <c r="W109" i="6"/>
  <c r="AC109" i="6" s="1"/>
  <c r="S18" i="6"/>
  <c r="T18" i="6"/>
  <c r="Z18" i="6" s="1"/>
  <c r="U18" i="6"/>
  <c r="AA18" i="6" s="1"/>
  <c r="Q166" i="6"/>
  <c r="R166" i="6" s="1"/>
  <c r="W166" i="6"/>
  <c r="AC166" i="6" s="1"/>
  <c r="S102" i="6"/>
  <c r="T102" i="6"/>
  <c r="Z102" i="6" s="1"/>
  <c r="U102" i="6"/>
  <c r="AA102" i="6" s="1"/>
  <c r="Q66" i="6"/>
  <c r="R66" i="6" s="1"/>
  <c r="W66" i="6"/>
  <c r="AC66" i="6" s="1"/>
  <c r="Q53" i="6"/>
  <c r="R53" i="6" s="1"/>
  <c r="W53" i="6"/>
  <c r="AC53" i="6" s="1"/>
  <c r="O53" i="6"/>
  <c r="Q35" i="6"/>
  <c r="R35" i="6" s="1"/>
  <c r="W35" i="6"/>
  <c r="AC35" i="6" s="1"/>
  <c r="S25" i="6"/>
  <c r="T25" i="6"/>
  <c r="Z25" i="6" s="1"/>
  <c r="U25" i="6"/>
  <c r="AA25" i="6" s="1"/>
  <c r="Q59" i="6"/>
  <c r="R59" i="6" s="1"/>
  <c r="W59" i="6"/>
  <c r="AC59" i="6" s="1"/>
  <c r="O59" i="6"/>
  <c r="P22" i="6"/>
  <c r="Q42" i="6"/>
  <c r="R42" i="6" s="1"/>
  <c r="W42" i="6"/>
  <c r="AC42" i="6" s="1"/>
  <c r="O42" i="6"/>
  <c r="Q94" i="6"/>
  <c r="R94" i="6" s="1"/>
  <c r="W94" i="6"/>
  <c r="AC94" i="6" s="1"/>
  <c r="Q116" i="6"/>
  <c r="R116" i="6" s="1"/>
  <c r="W116" i="6"/>
  <c r="AC116" i="6" s="1"/>
  <c r="O116" i="6"/>
  <c r="Q24" i="6"/>
  <c r="R24" i="6" s="1"/>
  <c r="W24" i="6"/>
  <c r="AC24" i="6" s="1"/>
  <c r="Q61" i="6"/>
  <c r="R61" i="6" s="1"/>
  <c r="W61" i="6"/>
  <c r="AC61" i="6" s="1"/>
  <c r="O61" i="6"/>
  <c r="Q89" i="6"/>
  <c r="R89" i="6" s="1"/>
  <c r="W89" i="6"/>
  <c r="AC89" i="6" s="1"/>
  <c r="T96" i="6"/>
  <c r="Z96" i="6" s="1"/>
  <c r="S96" i="6"/>
  <c r="U96" i="6"/>
  <c r="AA96" i="6" s="1"/>
  <c r="Q156" i="6"/>
  <c r="R156" i="6" s="1"/>
  <c r="W156" i="6"/>
  <c r="AC156" i="6" s="1"/>
  <c r="O156" i="6"/>
  <c r="S80" i="6"/>
  <c r="T80" i="6"/>
  <c r="Z80" i="6" s="1"/>
  <c r="U80" i="6"/>
  <c r="AA80" i="6" s="1"/>
  <c r="Q114" i="6"/>
  <c r="R114" i="6" s="1"/>
  <c r="W114" i="6"/>
  <c r="AC114" i="6" s="1"/>
  <c r="Q160" i="6"/>
  <c r="R160" i="6" s="1"/>
  <c r="W160" i="6"/>
  <c r="AC160" i="6" s="1"/>
  <c r="Q57" i="6"/>
  <c r="R57" i="6" s="1"/>
  <c r="W57" i="6"/>
  <c r="AC57" i="6" s="1"/>
  <c r="Q45" i="6"/>
  <c r="R45" i="6" s="1"/>
  <c r="W45" i="6"/>
  <c r="AC45" i="6" s="1"/>
  <c r="S16" i="6"/>
  <c r="T16" i="6"/>
  <c r="Z16" i="6" s="1"/>
  <c r="U16" i="6"/>
  <c r="AA16" i="6" s="1"/>
  <c r="Q161" i="6"/>
  <c r="R161" i="6" s="1"/>
  <c r="W161" i="6"/>
  <c r="AC161" i="6" s="1"/>
  <c r="Q87" i="6"/>
  <c r="R87" i="6" s="1"/>
  <c r="W87" i="6"/>
  <c r="AC87" i="6" s="1"/>
  <c r="P133" i="6"/>
  <c r="Q137" i="6"/>
  <c r="R137" i="6" s="1"/>
  <c r="W137" i="6"/>
  <c r="AC137" i="6" s="1"/>
  <c r="O137" i="6"/>
  <c r="P48" i="6"/>
  <c r="Q52" i="6"/>
  <c r="R52" i="6" s="1"/>
  <c r="W52" i="6"/>
  <c r="AC52" i="6" s="1"/>
  <c r="O52" i="6"/>
  <c r="Q40" i="6"/>
  <c r="R40" i="6" s="1"/>
  <c r="W40" i="6"/>
  <c r="AC40" i="6" s="1"/>
  <c r="O40" i="6"/>
  <c r="O24" i="6"/>
  <c r="Y158" i="6"/>
  <c r="AD158" i="6" s="1"/>
  <c r="X158" i="6"/>
  <c r="Q83" i="6"/>
  <c r="R83" i="6" s="1"/>
  <c r="W83" i="6"/>
  <c r="AC83" i="6" s="1"/>
  <c r="Q104" i="6"/>
  <c r="R104" i="6" s="1"/>
  <c r="W104" i="6"/>
  <c r="AC104" i="6" s="1"/>
  <c r="Q150" i="6"/>
  <c r="R150" i="6" s="1"/>
  <c r="W150" i="6"/>
  <c r="AC150" i="6" s="1"/>
  <c r="S27" i="6"/>
  <c r="T27" i="6"/>
  <c r="Z27" i="6" s="1"/>
  <c r="U27" i="6"/>
  <c r="AA27" i="6" s="1"/>
  <c r="Q62" i="6"/>
  <c r="R62" i="6" s="1"/>
  <c r="W62" i="6"/>
  <c r="AC62" i="6" s="1"/>
  <c r="O62" i="6"/>
  <c r="Q44" i="6"/>
  <c r="R44" i="6" s="1"/>
  <c r="W44" i="6"/>
  <c r="AC44" i="6" s="1"/>
  <c r="O44" i="6"/>
  <c r="Y76" i="6"/>
  <c r="AD76" i="6" s="1"/>
  <c r="X76" i="6"/>
  <c r="O60" i="6"/>
  <c r="O6" i="6"/>
  <c r="Q86" i="6"/>
  <c r="R86" i="6" s="1"/>
  <c r="W86" i="6"/>
  <c r="AC86" i="6" s="1"/>
  <c r="O13" i="6"/>
  <c r="Q103" i="6"/>
  <c r="R103" i="6" s="1"/>
  <c r="W103" i="6"/>
  <c r="AC103" i="6" s="1"/>
  <c r="O103" i="6"/>
  <c r="Q136" i="6"/>
  <c r="R136" i="6" s="1"/>
  <c r="W136" i="6"/>
  <c r="AC136" i="6" s="1"/>
  <c r="O136" i="6"/>
  <c r="O111" i="6"/>
  <c r="Q135" i="6"/>
  <c r="R135" i="6" s="1"/>
  <c r="W135" i="6"/>
  <c r="AC135" i="6" s="1"/>
  <c r="Q88" i="6"/>
  <c r="R88" i="6" s="1"/>
  <c r="W88" i="6"/>
  <c r="AC88" i="6" s="1"/>
  <c r="O87" i="6"/>
  <c r="O151" i="6"/>
  <c r="Q93" i="6"/>
  <c r="R93" i="6" s="1"/>
  <c r="W93" i="6"/>
  <c r="AC93" i="6" s="1"/>
  <c r="S144" i="6"/>
  <c r="T144" i="6"/>
  <c r="Z144" i="6" s="1"/>
  <c r="U144" i="6"/>
  <c r="AA144" i="6" s="1"/>
  <c r="P80" i="6"/>
  <c r="Y26" i="6"/>
  <c r="AD26" i="6" s="1"/>
  <c r="X26" i="6"/>
  <c r="P41" i="6"/>
  <c r="O118" i="6"/>
  <c r="S149" i="6"/>
  <c r="T149" i="6"/>
  <c r="Z149" i="6" s="1"/>
  <c r="U149" i="6"/>
  <c r="AA149" i="6" s="1"/>
  <c r="Q162" i="6"/>
  <c r="R162" i="6" s="1"/>
  <c r="W162" i="6"/>
  <c r="AC162" i="6" s="1"/>
  <c r="P167" i="6"/>
  <c r="P149" i="6"/>
  <c r="Q15" i="6"/>
  <c r="R15" i="6" s="1"/>
  <c r="W15" i="6"/>
  <c r="AC15" i="6" s="1"/>
  <c r="Q9" i="6"/>
  <c r="R9" i="6" s="1"/>
  <c r="W9" i="6"/>
  <c r="AC9" i="6" s="1"/>
  <c r="W98" i="6"/>
  <c r="AC98" i="6" s="1"/>
  <c r="Q98" i="6"/>
  <c r="R98" i="6" s="1"/>
  <c r="O140" i="6"/>
  <c r="O83" i="6"/>
  <c r="Q19" i="6"/>
  <c r="R19" i="6" s="1"/>
  <c r="W19" i="6"/>
  <c r="AC19" i="6" s="1"/>
  <c r="O19" i="6"/>
  <c r="S163" i="6"/>
  <c r="T163" i="6"/>
  <c r="Z163" i="6" s="1"/>
  <c r="U163" i="6"/>
  <c r="AA163" i="6" s="1"/>
  <c r="Q146" i="6"/>
  <c r="R146" i="6" s="1"/>
  <c r="W146" i="6"/>
  <c r="AC146" i="6" s="1"/>
  <c r="P67" i="6"/>
  <c r="O74" i="6"/>
  <c r="Q123" i="6"/>
  <c r="R123" i="6" s="1"/>
  <c r="W123" i="6"/>
  <c r="AC123" i="6" s="1"/>
  <c r="O123" i="6"/>
  <c r="Q75" i="6"/>
  <c r="R75" i="6" s="1"/>
  <c r="W75" i="6"/>
  <c r="AC75" i="6" s="1"/>
  <c r="O75" i="6"/>
  <c r="Q113" i="6"/>
  <c r="R113" i="6" s="1"/>
  <c r="W113" i="6"/>
  <c r="AC113" i="6" s="1"/>
  <c r="O113" i="6"/>
  <c r="O124" i="6"/>
  <c r="Y107" i="6"/>
  <c r="AD107" i="6" s="1"/>
  <c r="X107" i="6"/>
  <c r="Q38" i="6"/>
  <c r="R38" i="6" s="1"/>
  <c r="W38" i="6"/>
  <c r="AC38" i="6" s="1"/>
  <c r="O94" i="6"/>
  <c r="Q145" i="6"/>
  <c r="R145" i="6" s="1"/>
  <c r="W145" i="6"/>
  <c r="AC145" i="6" s="1"/>
  <c r="Q90" i="6"/>
  <c r="R90" i="6" s="1"/>
  <c r="W90" i="6"/>
  <c r="AC90" i="6" s="1"/>
  <c r="Q101" i="6"/>
  <c r="R101" i="6" s="1"/>
  <c r="W101" i="6"/>
  <c r="AC101" i="6" s="1"/>
  <c r="P144" i="6"/>
  <c r="Q34" i="6"/>
  <c r="R34" i="6" s="1"/>
  <c r="W34" i="6"/>
  <c r="AC34" i="6" s="1"/>
  <c r="O64" i="6"/>
  <c r="O55" i="6"/>
  <c r="Q164" i="6"/>
  <c r="R164" i="6" s="1"/>
  <c r="W164" i="6"/>
  <c r="AC164" i="6" s="1"/>
  <c r="S29" i="6"/>
  <c r="T29" i="6"/>
  <c r="Z29" i="6" s="1"/>
  <c r="U29" i="6"/>
  <c r="AA29" i="6" s="1"/>
  <c r="Y110" i="6"/>
  <c r="AD110" i="6" s="1"/>
  <c r="X110" i="6"/>
  <c r="Q138" i="6"/>
  <c r="R138" i="6" s="1"/>
  <c r="W138" i="6"/>
  <c r="AC138" i="6" s="1"/>
  <c r="O89" i="6"/>
  <c r="O166" i="6"/>
  <c r="O12" i="6"/>
  <c r="P12" i="6" s="1"/>
  <c r="P102" i="6"/>
  <c r="AA46" i="6" l="1"/>
  <c r="P6" i="6"/>
  <c r="Z46" i="6"/>
  <c r="P166" i="6"/>
  <c r="P83" i="6"/>
  <c r="P89" i="6"/>
  <c r="P39" i="6"/>
  <c r="P111" i="6"/>
  <c r="P104" i="6"/>
  <c r="P123" i="6"/>
  <c r="P68" i="6"/>
  <c r="P75" i="6"/>
  <c r="P151" i="6"/>
  <c r="P118" i="6"/>
  <c r="P61" i="6"/>
  <c r="P53" i="6"/>
  <c r="P93" i="6"/>
  <c r="P74" i="6"/>
  <c r="P60" i="6"/>
  <c r="P100" i="6"/>
  <c r="P65" i="6"/>
  <c r="P10" i="6"/>
  <c r="P95" i="6"/>
  <c r="P24" i="6"/>
  <c r="P37" i="6"/>
  <c r="P105" i="6"/>
  <c r="P47" i="6"/>
  <c r="P58" i="6"/>
  <c r="P97" i="6"/>
  <c r="P73" i="6"/>
  <c r="P113" i="6"/>
  <c r="P140" i="6"/>
  <c r="P55" i="6"/>
  <c r="P94" i="6"/>
  <c r="P127" i="6"/>
  <c r="P42" i="6"/>
  <c r="P59" i="6"/>
  <c r="P134" i="6"/>
  <c r="P69" i="6"/>
  <c r="P82" i="6"/>
  <c r="P143" i="6"/>
  <c r="P162" i="6"/>
  <c r="S85" i="6"/>
  <c r="T85" i="6"/>
  <c r="Z85" i="6" s="1"/>
  <c r="U85" i="6"/>
  <c r="AA85" i="6" s="1"/>
  <c r="P124" i="6"/>
  <c r="P72" i="6"/>
  <c r="P77" i="6"/>
  <c r="P148" i="6"/>
  <c r="P147" i="6"/>
  <c r="P11" i="6"/>
  <c r="P153" i="6"/>
  <c r="P130" i="6"/>
  <c r="P92" i="6"/>
  <c r="P139" i="6"/>
  <c r="P17" i="6"/>
  <c r="P122" i="6"/>
  <c r="P63" i="6"/>
  <c r="P119" i="6"/>
  <c r="P145" i="6"/>
  <c r="P79" i="6"/>
  <c r="P38" i="6"/>
  <c r="P28" i="6"/>
  <c r="P157" i="6"/>
  <c r="P128" i="6"/>
  <c r="P64" i="6"/>
  <c r="P40" i="6"/>
  <c r="P52" i="6"/>
  <c r="P101" i="6"/>
  <c r="P142" i="6"/>
  <c r="P141" i="6"/>
  <c r="P168" i="6"/>
  <c r="P121" i="6"/>
  <c r="P78" i="6"/>
  <c r="P91" i="6"/>
  <c r="P45" i="6"/>
  <c r="P57" i="6"/>
  <c r="P9" i="6"/>
  <c r="P85" i="6"/>
  <c r="S164" i="6"/>
  <c r="T164" i="6"/>
  <c r="Z164" i="6" s="1"/>
  <c r="U164" i="6"/>
  <c r="AA164" i="6" s="1"/>
  <c r="S15" i="6"/>
  <c r="T15" i="6"/>
  <c r="Z15" i="6" s="1"/>
  <c r="U15" i="6"/>
  <c r="AA15" i="6" s="1"/>
  <c r="S88" i="6"/>
  <c r="T88" i="6"/>
  <c r="Z88" i="6" s="1"/>
  <c r="U88" i="6"/>
  <c r="AA88" i="6" s="1"/>
  <c r="S137" i="6"/>
  <c r="T137" i="6"/>
  <c r="Z137" i="6" s="1"/>
  <c r="U137" i="6"/>
  <c r="AA137" i="6" s="1"/>
  <c r="S160" i="6"/>
  <c r="T160" i="6"/>
  <c r="Z160" i="6" s="1"/>
  <c r="U160" i="6"/>
  <c r="AA160" i="6" s="1"/>
  <c r="S116" i="6"/>
  <c r="T116" i="6"/>
  <c r="Z116" i="6" s="1"/>
  <c r="U116" i="6"/>
  <c r="AA116" i="6" s="1"/>
  <c r="S166" i="6"/>
  <c r="T166" i="6"/>
  <c r="Z166" i="6" s="1"/>
  <c r="U166" i="6"/>
  <c r="AA166" i="6" s="1"/>
  <c r="S109" i="6"/>
  <c r="T109" i="6"/>
  <c r="Z109" i="6" s="1"/>
  <c r="U109" i="6"/>
  <c r="AA109" i="6" s="1"/>
  <c r="S120" i="6"/>
  <c r="T120" i="6"/>
  <c r="Z120" i="6" s="1"/>
  <c r="U120" i="6"/>
  <c r="AA120" i="6" s="1"/>
  <c r="S67" i="6"/>
  <c r="T67" i="6"/>
  <c r="Z67" i="6" s="1"/>
  <c r="U67" i="6"/>
  <c r="AA67" i="6" s="1"/>
  <c r="X43" i="6"/>
  <c r="Y43" i="6"/>
  <c r="AD43" i="6" s="1"/>
  <c r="S129" i="6"/>
  <c r="T129" i="6"/>
  <c r="Z129" i="6" s="1"/>
  <c r="U129" i="6"/>
  <c r="AA129" i="6" s="1"/>
  <c r="S65" i="6"/>
  <c r="T65" i="6"/>
  <c r="Z65" i="6" s="1"/>
  <c r="U65" i="6"/>
  <c r="AA65" i="6" s="1"/>
  <c r="S56" i="6"/>
  <c r="T56" i="6"/>
  <c r="Z56" i="6" s="1"/>
  <c r="U56" i="6"/>
  <c r="AA56" i="6" s="1"/>
  <c r="X41" i="6"/>
  <c r="Y41" i="6"/>
  <c r="AD41" i="6" s="1"/>
  <c r="S30" i="6"/>
  <c r="T30" i="6"/>
  <c r="Z30" i="6" s="1"/>
  <c r="U30" i="6"/>
  <c r="AA30" i="6" s="1"/>
  <c r="S21" i="6"/>
  <c r="T21" i="6"/>
  <c r="Z21" i="6" s="1"/>
  <c r="U21" i="6"/>
  <c r="AA21" i="6" s="1"/>
  <c r="S19" i="6"/>
  <c r="T19" i="6"/>
  <c r="Z19" i="6" s="1"/>
  <c r="U19" i="6"/>
  <c r="AA19" i="6" s="1"/>
  <c r="S136" i="6"/>
  <c r="T136" i="6"/>
  <c r="Z136" i="6" s="1"/>
  <c r="U136" i="6"/>
  <c r="AA136" i="6" s="1"/>
  <c r="S86" i="6"/>
  <c r="T86" i="6"/>
  <c r="Z86" i="6" s="1"/>
  <c r="U86" i="6"/>
  <c r="AA86" i="6" s="1"/>
  <c r="S44" i="6"/>
  <c r="T44" i="6"/>
  <c r="Z44" i="6" s="1"/>
  <c r="U44" i="6"/>
  <c r="AA44" i="6" s="1"/>
  <c r="S62" i="6"/>
  <c r="T62" i="6"/>
  <c r="Z62" i="6" s="1"/>
  <c r="U62" i="6"/>
  <c r="AA62" i="6" s="1"/>
  <c r="S87" i="6"/>
  <c r="T87" i="6"/>
  <c r="Z87" i="6" s="1"/>
  <c r="U87" i="6"/>
  <c r="AA87" i="6" s="1"/>
  <c r="S156" i="6"/>
  <c r="T156" i="6"/>
  <c r="Z156" i="6" s="1"/>
  <c r="U156" i="6"/>
  <c r="AA156" i="6" s="1"/>
  <c r="P161" i="6"/>
  <c r="S31" i="6"/>
  <c r="T31" i="6"/>
  <c r="Z31" i="6" s="1"/>
  <c r="U31" i="6"/>
  <c r="AA31" i="6" s="1"/>
  <c r="X46" i="6"/>
  <c r="Y46" i="6"/>
  <c r="S23" i="6"/>
  <c r="T23" i="6"/>
  <c r="Z23" i="6" s="1"/>
  <c r="U23" i="6"/>
  <c r="AA23" i="6" s="1"/>
  <c r="S8" i="6"/>
  <c r="T8" i="6"/>
  <c r="Z8" i="6" s="1"/>
  <c r="U8" i="6"/>
  <c r="AA8" i="6" s="1"/>
  <c r="S54" i="6"/>
  <c r="T54" i="6"/>
  <c r="Z54" i="6" s="1"/>
  <c r="U54" i="6"/>
  <c r="AA54" i="6" s="1"/>
  <c r="X20" i="6"/>
  <c r="Y20" i="6"/>
  <c r="AD20" i="6" s="1"/>
  <c r="S49" i="6"/>
  <c r="T49" i="6"/>
  <c r="Z49" i="6" s="1"/>
  <c r="U49" i="6"/>
  <c r="AA49" i="6" s="1"/>
  <c r="S140" i="6"/>
  <c r="T140" i="6"/>
  <c r="Z140" i="6" s="1"/>
  <c r="U140" i="6"/>
  <c r="AA140" i="6" s="1"/>
  <c r="P34" i="6"/>
  <c r="S142" i="6"/>
  <c r="T142" i="6"/>
  <c r="Z142" i="6" s="1"/>
  <c r="U142" i="6"/>
  <c r="AA142" i="6" s="1"/>
  <c r="P106" i="6"/>
  <c r="P30" i="6"/>
  <c r="P115" i="6"/>
  <c r="S81" i="6"/>
  <c r="T81" i="6"/>
  <c r="Z81" i="6" s="1"/>
  <c r="U81" i="6"/>
  <c r="AA81" i="6" s="1"/>
  <c r="P131" i="6"/>
  <c r="X165" i="6"/>
  <c r="Y165" i="6"/>
  <c r="AD165" i="6" s="1"/>
  <c r="P86" i="6"/>
  <c r="P146" i="6"/>
  <c r="P135" i="6"/>
  <c r="S113" i="6"/>
  <c r="T113" i="6"/>
  <c r="Z113" i="6" s="1"/>
  <c r="U113" i="6"/>
  <c r="AA113" i="6" s="1"/>
  <c r="S75" i="6"/>
  <c r="T75" i="6"/>
  <c r="Z75" i="6" s="1"/>
  <c r="U75" i="6"/>
  <c r="AA75" i="6" s="1"/>
  <c r="S123" i="6"/>
  <c r="T123" i="6"/>
  <c r="Z123" i="6" s="1"/>
  <c r="U123" i="6"/>
  <c r="AA123" i="6" s="1"/>
  <c r="X163" i="6"/>
  <c r="Y163" i="6"/>
  <c r="AD163" i="6" s="1"/>
  <c r="S98" i="6"/>
  <c r="T98" i="6"/>
  <c r="Z98" i="6" s="1"/>
  <c r="U98" i="6"/>
  <c r="AA98" i="6" s="1"/>
  <c r="S9" i="6"/>
  <c r="T9" i="6"/>
  <c r="Z9" i="6" s="1"/>
  <c r="U9" i="6"/>
  <c r="AA9" i="6" s="1"/>
  <c r="S162" i="6"/>
  <c r="T162" i="6"/>
  <c r="Z162" i="6" s="1"/>
  <c r="U162" i="6"/>
  <c r="AA162" i="6" s="1"/>
  <c r="P87" i="6"/>
  <c r="P136" i="6"/>
  <c r="P103" i="6"/>
  <c r="P13" i="6"/>
  <c r="P44" i="6"/>
  <c r="P62" i="6"/>
  <c r="P31" i="6"/>
  <c r="S40" i="6"/>
  <c r="T40" i="6"/>
  <c r="Z40" i="6" s="1"/>
  <c r="U40" i="6"/>
  <c r="AA40" i="6" s="1"/>
  <c r="S52" i="6"/>
  <c r="T52" i="6"/>
  <c r="Z52" i="6" s="1"/>
  <c r="U52" i="6"/>
  <c r="AA52" i="6" s="1"/>
  <c r="P137" i="6"/>
  <c r="S45" i="6"/>
  <c r="T45" i="6"/>
  <c r="Z45" i="6" s="1"/>
  <c r="U45" i="6"/>
  <c r="AA45" i="6" s="1"/>
  <c r="P8" i="6"/>
  <c r="S114" i="6"/>
  <c r="T114" i="6"/>
  <c r="Z114" i="6" s="1"/>
  <c r="U114" i="6"/>
  <c r="AA114" i="6" s="1"/>
  <c r="P156" i="6"/>
  <c r="S24" i="6"/>
  <c r="T24" i="6"/>
  <c r="Z24" i="6" s="1"/>
  <c r="U24" i="6"/>
  <c r="AA24" i="6" s="1"/>
  <c r="S66" i="6"/>
  <c r="T66" i="6"/>
  <c r="Z66" i="6" s="1"/>
  <c r="U66" i="6"/>
  <c r="AA66" i="6" s="1"/>
  <c r="X102" i="6"/>
  <c r="Y102" i="6"/>
  <c r="AD102" i="6" s="1"/>
  <c r="S151" i="6"/>
  <c r="T151" i="6"/>
  <c r="Z151" i="6" s="1"/>
  <c r="U151" i="6"/>
  <c r="AA151" i="6" s="1"/>
  <c r="X22" i="6"/>
  <c r="Y22" i="6"/>
  <c r="AD22" i="6" s="1"/>
  <c r="P36" i="6"/>
  <c r="S147" i="6"/>
  <c r="T147" i="6"/>
  <c r="Z147" i="6" s="1"/>
  <c r="U147" i="6"/>
  <c r="AA147" i="6" s="1"/>
  <c r="S11" i="6"/>
  <c r="T11" i="6"/>
  <c r="Z11" i="6" s="1"/>
  <c r="U11" i="6"/>
  <c r="AA11" i="6" s="1"/>
  <c r="S127" i="6"/>
  <c r="T127" i="6"/>
  <c r="Z127" i="6" s="1"/>
  <c r="U127" i="6"/>
  <c r="AA127" i="6" s="1"/>
  <c r="S70" i="6"/>
  <c r="T70" i="6"/>
  <c r="Z70" i="6" s="1"/>
  <c r="U70" i="6"/>
  <c r="AA70" i="6" s="1"/>
  <c r="S10" i="6"/>
  <c r="T10" i="6"/>
  <c r="Z10" i="6" s="1"/>
  <c r="U10" i="6"/>
  <c r="AA10" i="6" s="1"/>
  <c r="X155" i="6"/>
  <c r="Y155" i="6"/>
  <c r="AD155" i="6" s="1"/>
  <c r="S130" i="6"/>
  <c r="T130" i="6"/>
  <c r="Z130" i="6" s="1"/>
  <c r="U130" i="6"/>
  <c r="AA130" i="6" s="1"/>
  <c r="S92" i="6"/>
  <c r="T92" i="6"/>
  <c r="Z92" i="6" s="1"/>
  <c r="U92" i="6"/>
  <c r="AA92" i="6" s="1"/>
  <c r="S153" i="6"/>
  <c r="T153" i="6"/>
  <c r="Z153" i="6" s="1"/>
  <c r="U153" i="6"/>
  <c r="AA153" i="6" s="1"/>
  <c r="S133" i="6"/>
  <c r="T133" i="6"/>
  <c r="Z133" i="6" s="1"/>
  <c r="U133" i="6"/>
  <c r="AA133" i="6" s="1"/>
  <c r="S73" i="6"/>
  <c r="T73" i="6"/>
  <c r="Z73" i="6" s="1"/>
  <c r="U73" i="6"/>
  <c r="AA73" i="6" s="1"/>
  <c r="S157" i="6"/>
  <c r="T157" i="6"/>
  <c r="Z157" i="6" s="1"/>
  <c r="U157" i="6"/>
  <c r="AA157" i="6" s="1"/>
  <c r="P129" i="6"/>
  <c r="P98" i="6"/>
  <c r="S77" i="6"/>
  <c r="T77" i="6"/>
  <c r="Z77" i="6" s="1"/>
  <c r="U77" i="6"/>
  <c r="AA77" i="6" s="1"/>
  <c r="S141" i="6"/>
  <c r="T141" i="6"/>
  <c r="Z141" i="6" s="1"/>
  <c r="U141" i="6"/>
  <c r="AA141" i="6" s="1"/>
  <c r="S82" i="6"/>
  <c r="T82" i="6"/>
  <c r="Z82" i="6" s="1"/>
  <c r="U82" i="6"/>
  <c r="AA82" i="6" s="1"/>
  <c r="S47" i="6"/>
  <c r="T47" i="6"/>
  <c r="Z47" i="6" s="1"/>
  <c r="U47" i="6"/>
  <c r="AA47" i="6" s="1"/>
  <c r="S28" i="6"/>
  <c r="T28" i="6"/>
  <c r="Z28" i="6" s="1"/>
  <c r="U28" i="6"/>
  <c r="AA28" i="6" s="1"/>
  <c r="S17" i="6"/>
  <c r="T17" i="6"/>
  <c r="Z17" i="6" s="1"/>
  <c r="U17" i="6"/>
  <c r="AA17" i="6" s="1"/>
  <c r="S68" i="6"/>
  <c r="T68" i="6"/>
  <c r="Z68" i="6" s="1"/>
  <c r="U68" i="6"/>
  <c r="AA68" i="6" s="1"/>
  <c r="S37" i="6"/>
  <c r="T37" i="6"/>
  <c r="Z37" i="6" s="1"/>
  <c r="U37" i="6"/>
  <c r="AA37" i="6" s="1"/>
  <c r="S64" i="6"/>
  <c r="T64" i="6"/>
  <c r="Z64" i="6" s="1"/>
  <c r="U64" i="6"/>
  <c r="AA64" i="6" s="1"/>
  <c r="S72" i="6"/>
  <c r="T72" i="6"/>
  <c r="Z72" i="6" s="1"/>
  <c r="U72" i="6"/>
  <c r="AA72" i="6" s="1"/>
  <c r="P70" i="6"/>
  <c r="S91" i="6"/>
  <c r="T91" i="6"/>
  <c r="Z91" i="6" s="1"/>
  <c r="U91" i="6"/>
  <c r="AA91" i="6" s="1"/>
  <c r="P49" i="6"/>
  <c r="P23" i="6"/>
  <c r="X51" i="6"/>
  <c r="Y51" i="6"/>
  <c r="AD51" i="6" s="1"/>
  <c r="S143" i="6"/>
  <c r="T143" i="6"/>
  <c r="Z143" i="6" s="1"/>
  <c r="U143" i="6"/>
  <c r="AA143" i="6" s="1"/>
  <c r="X7" i="6"/>
  <c r="Y7" i="6"/>
  <c r="AD7" i="6" s="1"/>
  <c r="S121" i="6"/>
  <c r="T121" i="6"/>
  <c r="Z121" i="6" s="1"/>
  <c r="U121" i="6"/>
  <c r="AA121" i="6" s="1"/>
  <c r="X154" i="6"/>
  <c r="Y154" i="6"/>
  <c r="AD154" i="6" s="1"/>
  <c r="S55" i="6"/>
  <c r="T55" i="6"/>
  <c r="Z55" i="6" s="1"/>
  <c r="U55" i="6"/>
  <c r="AA55" i="6" s="1"/>
  <c r="S124" i="6"/>
  <c r="T124" i="6"/>
  <c r="Z124" i="6" s="1"/>
  <c r="U124" i="6"/>
  <c r="AA124" i="6" s="1"/>
  <c r="P81" i="6"/>
  <c r="T6" i="6"/>
  <c r="Z6" i="6" s="1"/>
  <c r="U6" i="6"/>
  <c r="AA6" i="6" s="1"/>
  <c r="S60" i="6"/>
  <c r="T60" i="6"/>
  <c r="Z60" i="6" s="1"/>
  <c r="U60" i="6"/>
  <c r="AA60" i="6" s="1"/>
  <c r="S79" i="6"/>
  <c r="T79" i="6"/>
  <c r="Z79" i="6" s="1"/>
  <c r="U79" i="6"/>
  <c r="AA79" i="6" s="1"/>
  <c r="P114" i="6"/>
  <c r="S95" i="6"/>
  <c r="T95" i="6"/>
  <c r="Z95" i="6" s="1"/>
  <c r="U95" i="6"/>
  <c r="AA95" i="6" s="1"/>
  <c r="P138" i="6"/>
  <c r="P66" i="6"/>
  <c r="P160" i="6"/>
  <c r="S34" i="6"/>
  <c r="T34" i="6"/>
  <c r="Z34" i="6" s="1"/>
  <c r="U34" i="6"/>
  <c r="AA34" i="6" s="1"/>
  <c r="S90" i="6"/>
  <c r="T90" i="6"/>
  <c r="Z90" i="6" s="1"/>
  <c r="U90" i="6"/>
  <c r="AA90" i="6" s="1"/>
  <c r="S135" i="6"/>
  <c r="T135" i="6"/>
  <c r="Z135" i="6" s="1"/>
  <c r="U135" i="6"/>
  <c r="AA135" i="6" s="1"/>
  <c r="S103" i="6"/>
  <c r="T103" i="6"/>
  <c r="Z103" i="6" s="1"/>
  <c r="U103" i="6"/>
  <c r="AA103" i="6" s="1"/>
  <c r="S150" i="6"/>
  <c r="T150" i="6"/>
  <c r="Z150" i="6" s="1"/>
  <c r="U150" i="6"/>
  <c r="AA150" i="6" s="1"/>
  <c r="S161" i="6"/>
  <c r="T161" i="6"/>
  <c r="Z161" i="6" s="1"/>
  <c r="U161" i="6"/>
  <c r="AA161" i="6" s="1"/>
  <c r="X18" i="6"/>
  <c r="Y18" i="6"/>
  <c r="AD18" i="6" s="1"/>
  <c r="X117" i="6"/>
  <c r="Y117" i="6"/>
  <c r="AD117" i="6" s="1"/>
  <c r="X32" i="6"/>
  <c r="Y32" i="6"/>
  <c r="AD32" i="6" s="1"/>
  <c r="S36" i="6"/>
  <c r="T36" i="6"/>
  <c r="Z36" i="6" s="1"/>
  <c r="U36" i="6"/>
  <c r="AA36" i="6" s="1"/>
  <c r="S115" i="6"/>
  <c r="T115" i="6"/>
  <c r="Z115" i="6" s="1"/>
  <c r="U115" i="6"/>
  <c r="AA115" i="6" s="1"/>
  <c r="S106" i="6"/>
  <c r="T106" i="6"/>
  <c r="Z106" i="6" s="1"/>
  <c r="U106" i="6"/>
  <c r="AA106" i="6" s="1"/>
  <c r="S131" i="6"/>
  <c r="T131" i="6"/>
  <c r="Z131" i="6" s="1"/>
  <c r="U131" i="6"/>
  <c r="AA131" i="6" s="1"/>
  <c r="X29" i="6"/>
  <c r="Y29" i="6"/>
  <c r="AD29" i="6" s="1"/>
  <c r="S101" i="6"/>
  <c r="T101" i="6"/>
  <c r="Z101" i="6" s="1"/>
  <c r="U101" i="6"/>
  <c r="AA101" i="6" s="1"/>
  <c r="X149" i="6"/>
  <c r="Y149" i="6"/>
  <c r="AD149" i="6" s="1"/>
  <c r="X144" i="6"/>
  <c r="Y144" i="6"/>
  <c r="AD144" i="6" s="1"/>
  <c r="X27" i="6"/>
  <c r="Y27" i="6"/>
  <c r="AD27" i="6" s="1"/>
  <c r="S57" i="6"/>
  <c r="T57" i="6"/>
  <c r="Z57" i="6" s="1"/>
  <c r="U57" i="6"/>
  <c r="AA57" i="6" s="1"/>
  <c r="X80" i="6"/>
  <c r="Y80" i="6"/>
  <c r="AD80" i="6" s="1"/>
  <c r="P116" i="6"/>
  <c r="P120" i="6"/>
  <c r="X84" i="6"/>
  <c r="Y84" i="6"/>
  <c r="AD84" i="6" s="1"/>
  <c r="S168" i="6"/>
  <c r="T168" i="6"/>
  <c r="Z168" i="6" s="1"/>
  <c r="U168" i="6"/>
  <c r="AA168" i="6" s="1"/>
  <c r="S159" i="6"/>
  <c r="T159" i="6"/>
  <c r="Z159" i="6" s="1"/>
  <c r="U159" i="6"/>
  <c r="AA159" i="6" s="1"/>
  <c r="S50" i="6"/>
  <c r="T50" i="6"/>
  <c r="Z50" i="6" s="1"/>
  <c r="U50" i="6"/>
  <c r="AA50" i="6" s="1"/>
  <c r="S138" i="6"/>
  <c r="T138" i="6"/>
  <c r="Z138" i="6" s="1"/>
  <c r="U138" i="6"/>
  <c r="AA138" i="6" s="1"/>
  <c r="S145" i="6"/>
  <c r="T145" i="6"/>
  <c r="Z145" i="6" s="1"/>
  <c r="U145" i="6"/>
  <c r="AA145" i="6" s="1"/>
  <c r="S38" i="6"/>
  <c r="T38" i="6"/>
  <c r="Z38" i="6" s="1"/>
  <c r="U38" i="6"/>
  <c r="AA38" i="6" s="1"/>
  <c r="S146" i="6"/>
  <c r="T146" i="6"/>
  <c r="Z146" i="6" s="1"/>
  <c r="U146" i="6"/>
  <c r="AA146" i="6" s="1"/>
  <c r="P19" i="6"/>
  <c r="S93" i="6"/>
  <c r="T93" i="6"/>
  <c r="Z93" i="6" s="1"/>
  <c r="U93" i="6"/>
  <c r="AA93" i="6" s="1"/>
  <c r="S104" i="6"/>
  <c r="T104" i="6"/>
  <c r="Z104" i="6" s="1"/>
  <c r="U104" i="6"/>
  <c r="AA104" i="6" s="1"/>
  <c r="S83" i="6"/>
  <c r="T83" i="6"/>
  <c r="Z83" i="6" s="1"/>
  <c r="U83" i="6"/>
  <c r="AA83" i="6" s="1"/>
  <c r="X16" i="6"/>
  <c r="Y16" i="6"/>
  <c r="AD16" i="6" s="1"/>
  <c r="P159" i="6"/>
  <c r="X96" i="6"/>
  <c r="Y96" i="6"/>
  <c r="AD96" i="6" s="1"/>
  <c r="S89" i="6"/>
  <c r="T89" i="6"/>
  <c r="Z89" i="6" s="1"/>
  <c r="U89" i="6"/>
  <c r="AA89" i="6" s="1"/>
  <c r="S61" i="6"/>
  <c r="T61" i="6"/>
  <c r="Z61" i="6" s="1"/>
  <c r="U61" i="6"/>
  <c r="AA61" i="6" s="1"/>
  <c r="P150" i="6"/>
  <c r="S94" i="6"/>
  <c r="T94" i="6"/>
  <c r="Z94" i="6" s="1"/>
  <c r="U94" i="6"/>
  <c r="AA94" i="6" s="1"/>
  <c r="S42" i="6"/>
  <c r="T42" i="6"/>
  <c r="Z42" i="6" s="1"/>
  <c r="U42" i="6"/>
  <c r="AA42" i="6" s="1"/>
  <c r="S59" i="6"/>
  <c r="T59" i="6"/>
  <c r="Z59" i="6" s="1"/>
  <c r="U59" i="6"/>
  <c r="AA59" i="6" s="1"/>
  <c r="Y25" i="6"/>
  <c r="AD25" i="6" s="1"/>
  <c r="X25" i="6"/>
  <c r="S35" i="6"/>
  <c r="T35" i="6"/>
  <c r="Z35" i="6" s="1"/>
  <c r="U35" i="6"/>
  <c r="AA35" i="6" s="1"/>
  <c r="S53" i="6"/>
  <c r="T53" i="6"/>
  <c r="Z53" i="6" s="1"/>
  <c r="U53" i="6"/>
  <c r="AA53" i="6" s="1"/>
  <c r="S13" i="6"/>
  <c r="T13" i="6"/>
  <c r="Z13" i="6" s="1"/>
  <c r="U13" i="6"/>
  <c r="AA13" i="6" s="1"/>
  <c r="S148" i="6"/>
  <c r="T148" i="6"/>
  <c r="Z148" i="6" s="1"/>
  <c r="U148" i="6"/>
  <c r="AA148" i="6" s="1"/>
  <c r="S134" i="6"/>
  <c r="T134" i="6"/>
  <c r="Z134" i="6" s="1"/>
  <c r="U134" i="6"/>
  <c r="AA134" i="6" s="1"/>
  <c r="P56" i="6"/>
  <c r="S125" i="6"/>
  <c r="T125" i="6"/>
  <c r="Z125" i="6" s="1"/>
  <c r="U125" i="6"/>
  <c r="AA125" i="6" s="1"/>
  <c r="S48" i="6"/>
  <c r="T48" i="6"/>
  <c r="Z48" i="6" s="1"/>
  <c r="U48" i="6"/>
  <c r="AA48" i="6" s="1"/>
  <c r="S100" i="6"/>
  <c r="T100" i="6"/>
  <c r="Z100" i="6" s="1"/>
  <c r="U100" i="6"/>
  <c r="AA100" i="6" s="1"/>
  <c r="P125" i="6"/>
  <c r="S69" i="6"/>
  <c r="T69" i="6"/>
  <c r="Z69" i="6" s="1"/>
  <c r="U69" i="6"/>
  <c r="AA69" i="6" s="1"/>
  <c r="S105" i="6"/>
  <c r="T105" i="6"/>
  <c r="Z105" i="6" s="1"/>
  <c r="U105" i="6"/>
  <c r="AA105" i="6" s="1"/>
  <c r="S122" i="6"/>
  <c r="T122" i="6"/>
  <c r="Z122" i="6" s="1"/>
  <c r="U122" i="6"/>
  <c r="AA122" i="6" s="1"/>
  <c r="P90" i="6"/>
  <c r="S139" i="6"/>
  <c r="T139" i="6"/>
  <c r="Z139" i="6" s="1"/>
  <c r="U139" i="6"/>
  <c r="AA139" i="6" s="1"/>
  <c r="S14" i="6"/>
  <c r="T14" i="6"/>
  <c r="Z14" i="6" s="1"/>
  <c r="U14" i="6"/>
  <c r="AA14" i="6" s="1"/>
  <c r="X132" i="6"/>
  <c r="Y132" i="6"/>
  <c r="AD132" i="6" s="1"/>
  <c r="X33" i="6"/>
  <c r="Y33" i="6"/>
  <c r="AD33" i="6" s="1"/>
  <c r="X167" i="6"/>
  <c r="Y167" i="6"/>
  <c r="AD167" i="6" s="1"/>
  <c r="P50" i="6"/>
  <c r="P21" i="6"/>
  <c r="P54" i="6"/>
  <c r="S58" i="6"/>
  <c r="T58" i="6"/>
  <c r="Z58" i="6" s="1"/>
  <c r="U58" i="6"/>
  <c r="AA58" i="6" s="1"/>
  <c r="S118" i="6"/>
  <c r="T118" i="6"/>
  <c r="Z118" i="6" s="1"/>
  <c r="U118" i="6"/>
  <c r="AA118" i="6" s="1"/>
  <c r="P14" i="6"/>
  <c r="P88" i="6"/>
  <c r="X152" i="6"/>
  <c r="Y152" i="6"/>
  <c r="AD152" i="6" s="1"/>
  <c r="S97" i="6"/>
  <c r="T97" i="6"/>
  <c r="Z97" i="6" s="1"/>
  <c r="U97" i="6"/>
  <c r="AA97" i="6" s="1"/>
  <c r="S78" i="6"/>
  <c r="T78" i="6"/>
  <c r="Z78" i="6" s="1"/>
  <c r="U78" i="6"/>
  <c r="AA78" i="6" s="1"/>
  <c r="S111" i="6"/>
  <c r="T111" i="6"/>
  <c r="Z111" i="6" s="1"/>
  <c r="U111" i="6"/>
  <c r="AA111" i="6" s="1"/>
  <c r="S74" i="6"/>
  <c r="T74" i="6"/>
  <c r="Z74" i="6" s="1"/>
  <c r="U74" i="6"/>
  <c r="AA74" i="6" s="1"/>
  <c r="S128" i="6"/>
  <c r="T128" i="6"/>
  <c r="Z128" i="6" s="1"/>
  <c r="U128" i="6"/>
  <c r="AA128" i="6" s="1"/>
  <c r="S63" i="6"/>
  <c r="T63" i="6"/>
  <c r="Z63" i="6" s="1"/>
  <c r="U63" i="6"/>
  <c r="AA63" i="6" s="1"/>
  <c r="S119" i="6"/>
  <c r="T119" i="6"/>
  <c r="Z119" i="6" s="1"/>
  <c r="U119" i="6"/>
  <c r="AA119" i="6" s="1"/>
  <c r="S12" i="6"/>
  <c r="T12" i="6"/>
  <c r="Z12" i="6" s="1"/>
  <c r="U12" i="6"/>
  <c r="AA12" i="6" s="1"/>
  <c r="X71" i="6"/>
  <c r="Y71" i="6"/>
  <c r="AD71" i="6" s="1"/>
  <c r="X99" i="6"/>
  <c r="Y99" i="6"/>
  <c r="AD99" i="6" s="1"/>
  <c r="S39" i="6"/>
  <c r="T39" i="6"/>
  <c r="Z39" i="6" s="1"/>
  <c r="U39" i="6"/>
  <c r="AA39" i="6" s="1"/>
  <c r="P15" i="6"/>
  <c r="P164" i="6"/>
  <c r="P109" i="6"/>
  <c r="P35" i="6"/>
  <c r="AD46" i="6" l="1"/>
  <c r="E24" i="12"/>
  <c r="X6" i="6"/>
  <c r="Y85" i="6"/>
  <c r="AD85" i="6" s="1"/>
  <c r="X85" i="6"/>
  <c r="X63" i="6"/>
  <c r="Y63" i="6"/>
  <c r="AD63" i="6" s="1"/>
  <c r="X139" i="6"/>
  <c r="Y139" i="6"/>
  <c r="AD139" i="6" s="1"/>
  <c r="X125" i="6"/>
  <c r="Y125" i="6"/>
  <c r="AD125" i="6" s="1"/>
  <c r="X35" i="6"/>
  <c r="Y35" i="6"/>
  <c r="AD35" i="6" s="1"/>
  <c r="X42" i="6"/>
  <c r="Y42" i="6"/>
  <c r="AD42" i="6" s="1"/>
  <c r="X93" i="6"/>
  <c r="Y93" i="6"/>
  <c r="AD93" i="6" s="1"/>
  <c r="X95" i="6"/>
  <c r="Y95" i="6"/>
  <c r="AD95" i="6" s="1"/>
  <c r="X133" i="6"/>
  <c r="Y133" i="6"/>
  <c r="AD133" i="6" s="1"/>
  <c r="X127" i="6"/>
  <c r="Y127" i="6"/>
  <c r="AD127" i="6" s="1"/>
  <c r="X114" i="6"/>
  <c r="Y114" i="6"/>
  <c r="AD114" i="6" s="1"/>
  <c r="X52" i="6"/>
  <c r="Y52" i="6"/>
  <c r="AD52" i="6" s="1"/>
  <c r="X9" i="6"/>
  <c r="Y9" i="6"/>
  <c r="AD9" i="6" s="1"/>
  <c r="X123" i="6"/>
  <c r="Y123" i="6"/>
  <c r="AD123" i="6" s="1"/>
  <c r="X49" i="6"/>
  <c r="Y49" i="6"/>
  <c r="AD49" i="6" s="1"/>
  <c r="X8" i="6"/>
  <c r="Y8" i="6"/>
  <c r="AD8" i="6" s="1"/>
  <c r="X31" i="6"/>
  <c r="Y31" i="6"/>
  <c r="AD31" i="6" s="1"/>
  <c r="X86" i="6"/>
  <c r="Y86" i="6"/>
  <c r="AD86" i="6" s="1"/>
  <c r="X67" i="6"/>
  <c r="Y67" i="6"/>
  <c r="AD67" i="6" s="1"/>
  <c r="X116" i="6"/>
  <c r="Y116" i="6"/>
  <c r="AD116" i="6" s="1"/>
  <c r="X15" i="6"/>
  <c r="Y15" i="6"/>
  <c r="AD15" i="6" s="1"/>
  <c r="X111" i="6"/>
  <c r="Y111" i="6"/>
  <c r="AD111" i="6" s="1"/>
  <c r="X14" i="6"/>
  <c r="Y14" i="6"/>
  <c r="AD14" i="6" s="1"/>
  <c r="X48" i="6"/>
  <c r="Y48" i="6"/>
  <c r="AD48" i="6" s="1"/>
  <c r="X59" i="6"/>
  <c r="Y59" i="6"/>
  <c r="AD59" i="6" s="1"/>
  <c r="X104" i="6"/>
  <c r="Y104" i="6"/>
  <c r="AD104" i="6" s="1"/>
  <c r="X138" i="6"/>
  <c r="Y138" i="6"/>
  <c r="AD138" i="6" s="1"/>
  <c r="X131" i="6"/>
  <c r="Y131" i="6"/>
  <c r="AD131" i="6" s="1"/>
  <c r="X28" i="6"/>
  <c r="Y28" i="6"/>
  <c r="AD28" i="6" s="1"/>
  <c r="X77" i="6"/>
  <c r="Y77" i="6"/>
  <c r="AD77" i="6" s="1"/>
  <c r="X73" i="6"/>
  <c r="Y73" i="6"/>
  <c r="AD73" i="6" s="1"/>
  <c r="X66" i="6"/>
  <c r="Y66" i="6"/>
  <c r="AD66" i="6" s="1"/>
  <c r="X142" i="6"/>
  <c r="Y142" i="6"/>
  <c r="AD142" i="6" s="1"/>
  <c r="X140" i="6"/>
  <c r="Y140" i="6"/>
  <c r="AD140" i="6" s="1"/>
  <c r="X54" i="6"/>
  <c r="Y54" i="6"/>
  <c r="AD54" i="6" s="1"/>
  <c r="X44" i="6"/>
  <c r="Y44" i="6"/>
  <c r="AD44" i="6" s="1"/>
  <c r="X21" i="6"/>
  <c r="Y21" i="6"/>
  <c r="AD21" i="6" s="1"/>
  <c r="X56" i="6"/>
  <c r="Y56" i="6"/>
  <c r="AD56" i="6" s="1"/>
  <c r="X166" i="6"/>
  <c r="Y166" i="6"/>
  <c r="AD166" i="6" s="1"/>
  <c r="X88" i="6"/>
  <c r="Y88" i="6"/>
  <c r="AD88" i="6" s="1"/>
  <c r="X12" i="6"/>
  <c r="Y12" i="6"/>
  <c r="AD12" i="6" s="1"/>
  <c r="X74" i="6"/>
  <c r="Y74" i="6"/>
  <c r="AD74" i="6" s="1"/>
  <c r="X118" i="6"/>
  <c r="Y118" i="6"/>
  <c r="AD118" i="6" s="1"/>
  <c r="X69" i="6"/>
  <c r="Y69" i="6"/>
  <c r="AD69" i="6" s="1"/>
  <c r="X100" i="6"/>
  <c r="Y100" i="6"/>
  <c r="AD100" i="6" s="1"/>
  <c r="X13" i="6"/>
  <c r="Y13" i="6"/>
  <c r="AD13" i="6" s="1"/>
  <c r="X89" i="6"/>
  <c r="Y89" i="6"/>
  <c r="AD89" i="6" s="1"/>
  <c r="X83" i="6"/>
  <c r="Y83" i="6"/>
  <c r="AD83" i="6" s="1"/>
  <c r="X145" i="6"/>
  <c r="Y145" i="6"/>
  <c r="AD145" i="6" s="1"/>
  <c r="X168" i="6"/>
  <c r="Y168" i="6"/>
  <c r="X36" i="6"/>
  <c r="Y36" i="6"/>
  <c r="AD36" i="6" s="1"/>
  <c r="X150" i="6"/>
  <c r="Y150" i="6"/>
  <c r="AD150" i="6" s="1"/>
  <c r="X34" i="6"/>
  <c r="Y34" i="6"/>
  <c r="AD34" i="6" s="1"/>
  <c r="Y6" i="6"/>
  <c r="X124" i="6"/>
  <c r="Y124" i="6"/>
  <c r="AD124" i="6" s="1"/>
  <c r="X121" i="6"/>
  <c r="Y121" i="6"/>
  <c r="AD121" i="6" s="1"/>
  <c r="X91" i="6"/>
  <c r="Y91" i="6"/>
  <c r="AD91" i="6" s="1"/>
  <c r="X72" i="6"/>
  <c r="Y72" i="6"/>
  <c r="AD72" i="6" s="1"/>
  <c r="X17" i="6"/>
  <c r="Y17" i="6"/>
  <c r="AD17" i="6" s="1"/>
  <c r="X141" i="6"/>
  <c r="Y141" i="6"/>
  <c r="AD141" i="6" s="1"/>
  <c r="X157" i="6"/>
  <c r="Y157" i="6"/>
  <c r="AD157" i="6" s="1"/>
  <c r="X92" i="6"/>
  <c r="Y92" i="6"/>
  <c r="AD92" i="6" s="1"/>
  <c r="X10" i="6"/>
  <c r="Y10" i="6"/>
  <c r="AD10" i="6" s="1"/>
  <c r="X147" i="6"/>
  <c r="Y147" i="6"/>
  <c r="AD147" i="6" s="1"/>
  <c r="X113" i="6"/>
  <c r="Y113" i="6"/>
  <c r="AD113" i="6" s="1"/>
  <c r="X62" i="6"/>
  <c r="Y62" i="6"/>
  <c r="AD62" i="6" s="1"/>
  <c r="X19" i="6"/>
  <c r="Y19" i="6"/>
  <c r="AD19" i="6" s="1"/>
  <c r="X109" i="6"/>
  <c r="Y109" i="6"/>
  <c r="AD109" i="6" s="1"/>
  <c r="X137" i="6"/>
  <c r="Y137" i="6"/>
  <c r="AD137" i="6" s="1"/>
  <c r="X78" i="6"/>
  <c r="Y78" i="6"/>
  <c r="AD78" i="6" s="1"/>
  <c r="X122" i="6"/>
  <c r="Y122" i="6"/>
  <c r="AD122" i="6" s="1"/>
  <c r="X134" i="6"/>
  <c r="Y134" i="6"/>
  <c r="AD134" i="6" s="1"/>
  <c r="X146" i="6"/>
  <c r="Y146" i="6"/>
  <c r="AD146" i="6" s="1"/>
  <c r="X50" i="6"/>
  <c r="Y50" i="6"/>
  <c r="AD50" i="6" s="1"/>
  <c r="X101" i="6"/>
  <c r="Y101" i="6"/>
  <c r="AD101" i="6" s="1"/>
  <c r="X106" i="6"/>
  <c r="Y106" i="6"/>
  <c r="AD106" i="6" s="1"/>
  <c r="X135" i="6"/>
  <c r="Y135" i="6"/>
  <c r="AD135" i="6" s="1"/>
  <c r="X79" i="6"/>
  <c r="Y79" i="6"/>
  <c r="AD79" i="6" s="1"/>
  <c r="X37" i="6"/>
  <c r="Y37" i="6"/>
  <c r="AD37" i="6" s="1"/>
  <c r="X47" i="6"/>
  <c r="Y47" i="6"/>
  <c r="AD47" i="6" s="1"/>
  <c r="X151" i="6"/>
  <c r="Y151" i="6"/>
  <c r="AD151" i="6" s="1"/>
  <c r="X24" i="6"/>
  <c r="Y24" i="6"/>
  <c r="AD24" i="6" s="1"/>
  <c r="X45" i="6"/>
  <c r="Y45" i="6"/>
  <c r="AD45" i="6" s="1"/>
  <c r="X156" i="6"/>
  <c r="Y156" i="6"/>
  <c r="AD156" i="6" s="1"/>
  <c r="X30" i="6"/>
  <c r="Y30" i="6"/>
  <c r="AD30" i="6" s="1"/>
  <c r="X65" i="6"/>
  <c r="Y65" i="6"/>
  <c r="AD65" i="6" s="1"/>
  <c r="X119" i="6"/>
  <c r="Y119" i="6"/>
  <c r="AD119" i="6" s="1"/>
  <c r="X58" i="6"/>
  <c r="Y58" i="6"/>
  <c r="AD58" i="6" s="1"/>
  <c r="X53" i="6"/>
  <c r="Y53" i="6"/>
  <c r="AD53" i="6" s="1"/>
  <c r="X103" i="6"/>
  <c r="Y103" i="6"/>
  <c r="AD103" i="6" s="1"/>
  <c r="X55" i="6"/>
  <c r="Y55" i="6"/>
  <c r="AD55" i="6" s="1"/>
  <c r="X64" i="6"/>
  <c r="Y64" i="6"/>
  <c r="AD64" i="6" s="1"/>
  <c r="X130" i="6"/>
  <c r="Y130" i="6"/>
  <c r="AD130" i="6" s="1"/>
  <c r="X70" i="6"/>
  <c r="Y70" i="6"/>
  <c r="AD70" i="6" s="1"/>
  <c r="X162" i="6"/>
  <c r="Y162" i="6"/>
  <c r="AD162" i="6" s="1"/>
  <c r="X39" i="6"/>
  <c r="Y39" i="6"/>
  <c r="AD39" i="6" s="1"/>
  <c r="X128" i="6"/>
  <c r="Y128" i="6"/>
  <c r="AD128" i="6" s="1"/>
  <c r="X97" i="6"/>
  <c r="Y97" i="6"/>
  <c r="AD97" i="6" s="1"/>
  <c r="X105" i="6"/>
  <c r="Y105" i="6"/>
  <c r="AD105" i="6" s="1"/>
  <c r="X148" i="6"/>
  <c r="Y148" i="6"/>
  <c r="AD148" i="6" s="1"/>
  <c r="X94" i="6"/>
  <c r="Y94" i="6"/>
  <c r="AD94" i="6" s="1"/>
  <c r="X61" i="6"/>
  <c r="Y61" i="6"/>
  <c r="AD61" i="6" s="1"/>
  <c r="X38" i="6"/>
  <c r="Y38" i="6"/>
  <c r="AD38" i="6" s="1"/>
  <c r="X159" i="6"/>
  <c r="Y159" i="6"/>
  <c r="AD159" i="6" s="1"/>
  <c r="X57" i="6"/>
  <c r="Y57" i="6"/>
  <c r="AD57" i="6" s="1"/>
  <c r="X115" i="6"/>
  <c r="Y115" i="6"/>
  <c r="AD115" i="6" s="1"/>
  <c r="X161" i="6"/>
  <c r="Y161" i="6"/>
  <c r="AD161" i="6" s="1"/>
  <c r="X90" i="6"/>
  <c r="Y90" i="6"/>
  <c r="AD90" i="6" s="1"/>
  <c r="X60" i="6"/>
  <c r="Y60" i="6"/>
  <c r="AD60" i="6" s="1"/>
  <c r="X143" i="6"/>
  <c r="Y143" i="6"/>
  <c r="AD143" i="6" s="1"/>
  <c r="X68" i="6"/>
  <c r="Y68" i="6"/>
  <c r="AD68" i="6" s="1"/>
  <c r="X82" i="6"/>
  <c r="Y82" i="6"/>
  <c r="AD82" i="6" s="1"/>
  <c r="X153" i="6"/>
  <c r="Y153" i="6"/>
  <c r="AD153" i="6" s="1"/>
  <c r="X11" i="6"/>
  <c r="Y11" i="6"/>
  <c r="AD11" i="6" s="1"/>
  <c r="X40" i="6"/>
  <c r="Y40" i="6"/>
  <c r="AD40" i="6" s="1"/>
  <c r="X98" i="6"/>
  <c r="Y98" i="6"/>
  <c r="AD98" i="6" s="1"/>
  <c r="X75" i="6"/>
  <c r="Y75" i="6"/>
  <c r="AD75" i="6" s="1"/>
  <c r="X81" i="6"/>
  <c r="Y81" i="6"/>
  <c r="AD81" i="6" s="1"/>
  <c r="X23" i="6"/>
  <c r="Y23" i="6"/>
  <c r="AD23" i="6" s="1"/>
  <c r="X87" i="6"/>
  <c r="Y87" i="6"/>
  <c r="AD87" i="6" s="1"/>
  <c r="X136" i="6"/>
  <c r="Y136" i="6"/>
  <c r="AD136" i="6" s="1"/>
  <c r="X129" i="6"/>
  <c r="Y129" i="6"/>
  <c r="AD129" i="6" s="1"/>
  <c r="X120" i="6"/>
  <c r="Y120" i="6"/>
  <c r="AD120" i="6" s="1"/>
  <c r="X160" i="6"/>
  <c r="Y160" i="6"/>
  <c r="AD160" i="6" s="1"/>
  <c r="X164" i="6"/>
  <c r="Y164" i="6"/>
  <c r="AD164" i="6" s="1"/>
  <c r="AD168" i="6" l="1"/>
  <c r="AE173" i="6"/>
  <c r="AD6" i="6"/>
  <c r="AE2" i="6"/>
</calcChain>
</file>

<file path=xl/sharedStrings.xml><?xml version="1.0" encoding="utf-8"?>
<sst xmlns="http://schemas.openxmlformats.org/spreadsheetml/2006/main" count="1463" uniqueCount="459">
  <si>
    <t>Student #</t>
  </si>
  <si>
    <t>Step 1:</t>
  </si>
  <si>
    <t xml:space="preserve">Enter your student number </t>
  </si>
  <si>
    <t>Have a look to Customer Database sheet</t>
  </si>
  <si>
    <t>Red sheets</t>
  </si>
  <si>
    <t>Complete and calculate the pink cells</t>
  </si>
  <si>
    <t>Step 2:</t>
  </si>
  <si>
    <t>Step 3:</t>
  </si>
  <si>
    <t xml:space="preserve">Read Yellow Cells Directions for </t>
  </si>
  <si>
    <t>Step 4:</t>
  </si>
  <si>
    <t>When to undertake an Impairment test</t>
  </si>
  <si>
    <t>how to calculate Recoverable amount, Value in use, Fair value less cost of disposal</t>
  </si>
  <si>
    <t>Recognision and measurment of an impairment loss for an individual asset</t>
  </si>
  <si>
    <t>Impairment loss for Cash generating units excluding Goodwill</t>
  </si>
  <si>
    <t>Impairment loss for Cash generating units including Goodwill</t>
  </si>
  <si>
    <t>Reversal of an impairment loss for individual asset</t>
  </si>
  <si>
    <t>Reversal of an impairment loss for Goodwill</t>
  </si>
  <si>
    <t>Reversal of an impairment loss for cash generating units</t>
  </si>
  <si>
    <t>Disclosure of an impairment loss.</t>
  </si>
  <si>
    <t>First name</t>
  </si>
  <si>
    <t>Surname</t>
  </si>
  <si>
    <t>ID number</t>
  </si>
  <si>
    <t>--</t>
  </si>
  <si>
    <t>ABBAS</t>
  </si>
  <si>
    <t>AHMAD</t>
  </si>
  <si>
    <t>ALI</t>
  </si>
  <si>
    <t>Muhammad</t>
  </si>
  <si>
    <t>BASNET</t>
  </si>
  <si>
    <t>Bibek</t>
  </si>
  <si>
    <t>Ashish</t>
  </si>
  <si>
    <t>DAHAL</t>
  </si>
  <si>
    <t>Mihir Raksheshkumar</t>
  </si>
  <si>
    <t>DESAI</t>
  </si>
  <si>
    <t>11600264</t>
  </si>
  <si>
    <t>GURUNG</t>
  </si>
  <si>
    <t>ISLAM</t>
  </si>
  <si>
    <t>JAVED</t>
  </si>
  <si>
    <t>Ranjit</t>
  </si>
  <si>
    <t>K C</t>
  </si>
  <si>
    <t>11600708</t>
  </si>
  <si>
    <t>VIVEK</t>
  </si>
  <si>
    <t>11600126</t>
  </si>
  <si>
    <t>Nabin</t>
  </si>
  <si>
    <t>KHAN</t>
  </si>
  <si>
    <t>KHANAL</t>
  </si>
  <si>
    <t>KIM</t>
  </si>
  <si>
    <t>Hyun Ho</t>
  </si>
  <si>
    <t>11401474</t>
  </si>
  <si>
    <t>KUNWAR</t>
  </si>
  <si>
    <t>Ashok</t>
  </si>
  <si>
    <t>MAHARJAN</t>
  </si>
  <si>
    <t>PANTA</t>
  </si>
  <si>
    <t>PATEL</t>
  </si>
  <si>
    <t>PHAM</t>
  </si>
  <si>
    <t>PRAJAPATI</t>
  </si>
  <si>
    <t>Niccolo</t>
  </si>
  <si>
    <t>PULCHER</t>
  </si>
  <si>
    <t>11501772</t>
  </si>
  <si>
    <t>REHMAN</t>
  </si>
  <si>
    <t>SHAHI</t>
  </si>
  <si>
    <t>SHARMA</t>
  </si>
  <si>
    <t>SHERCHAN</t>
  </si>
  <si>
    <t>SHRESTHA</t>
  </si>
  <si>
    <t>Dipika</t>
  </si>
  <si>
    <t>Suman</t>
  </si>
  <si>
    <t>SINGH</t>
  </si>
  <si>
    <t>SUBEDI</t>
  </si>
  <si>
    <t>TAMANG</t>
  </si>
  <si>
    <t>Asset 1</t>
  </si>
  <si>
    <t>Asset 2</t>
  </si>
  <si>
    <t>Asset 3</t>
  </si>
  <si>
    <t>Asset 4</t>
  </si>
  <si>
    <t>Land</t>
  </si>
  <si>
    <t>Plant</t>
  </si>
  <si>
    <t>Building</t>
  </si>
  <si>
    <t>Goodwill</t>
  </si>
  <si>
    <t>Patent</t>
  </si>
  <si>
    <t>Equipment</t>
  </si>
  <si>
    <t>Fittings</t>
  </si>
  <si>
    <t>Inventory</t>
  </si>
  <si>
    <t>Total CA</t>
  </si>
  <si>
    <t>RA</t>
  </si>
  <si>
    <t>Impairment</t>
  </si>
  <si>
    <t>plant</t>
  </si>
  <si>
    <t>building</t>
  </si>
  <si>
    <t>Asset 5</t>
  </si>
  <si>
    <t>new CA</t>
  </si>
  <si>
    <t>impairment loss</t>
  </si>
  <si>
    <t>Impairmentless goodwill</t>
  </si>
  <si>
    <t>Theory part</t>
  </si>
  <si>
    <r>
      <t xml:space="preserve">This assignment has 2 parts, </t>
    </r>
    <r>
      <rPr>
        <sz val="11"/>
        <color theme="1"/>
        <rFont val="Times New Roman"/>
        <family val="1"/>
      </rPr>
      <t>1000 + 10% word theory interpretation essay and a response to a practical application of the theory.</t>
    </r>
  </si>
  <si>
    <r>
      <t xml:space="preserve">The assignment must be typed, use Arial font, 12, to avoid plagiarism, make sure you do proper referencing, at least use 6 references, to be submitted the soft copy in Turnitin and hard copy </t>
    </r>
    <r>
      <rPr>
        <b/>
        <sz val="11"/>
        <color theme="1"/>
        <rFont val="Times New Roman"/>
        <family val="1"/>
      </rPr>
      <t>in lecture Week 10</t>
    </r>
    <r>
      <rPr>
        <sz val="11"/>
        <color theme="1"/>
        <rFont val="Times New Roman"/>
        <family val="1"/>
      </rPr>
      <t xml:space="preserve">. Please ensure you attach a KOI assignment cover sheet, with ID numbers and signed. </t>
    </r>
    <r>
      <rPr>
        <b/>
        <sz val="11"/>
        <color theme="1"/>
        <rFont val="Times New Roman"/>
        <family val="1"/>
      </rPr>
      <t>Late assignments will be penalised, 10% deduction per day</t>
    </r>
    <r>
      <rPr>
        <b/>
        <u/>
        <sz val="11"/>
        <color theme="1"/>
        <rFont val="Times New Roman"/>
        <family val="1"/>
      </rPr>
      <t>.</t>
    </r>
  </si>
  <si>
    <t>Part A:1000 word short essay about the following:</t>
  </si>
  <si>
    <t>Part B:</t>
  </si>
  <si>
    <t>Account</t>
  </si>
  <si>
    <t>Carrying Amount</t>
  </si>
  <si>
    <t>Gali Ltd calculated the value in use of the division to be:</t>
  </si>
  <si>
    <t>Find your following assignment question and follow the directions .</t>
  </si>
  <si>
    <t>Required</t>
  </si>
  <si>
    <t xml:space="preserve">Gali Ltd has determined that its fine china division is a CGU. The carrying amounts of the assets at 30 June 2015 are as follows:
</t>
  </si>
  <si>
    <t>Prepare the journal entry(ies) for any impairment loss occurring at 30 June 2015 including supporting calculations.</t>
  </si>
  <si>
    <t>If the fair value less costs of disposal of the</t>
  </si>
  <si>
    <t>Gagandeep Kaur</t>
  </si>
  <si>
    <t>11501314</t>
  </si>
  <si>
    <t>Guriqbal Singh</t>
  </si>
  <si>
    <t>11600268</t>
  </si>
  <si>
    <t>Gurpartap Singh</t>
  </si>
  <si>
    <t>11500019</t>
  </si>
  <si>
    <t>Ragwinder Singh</t>
  </si>
  <si>
    <t>11600974</t>
  </si>
  <si>
    <t>Muhammad Ahsan</t>
  </si>
  <si>
    <t>11600456</t>
  </si>
  <si>
    <t>Prabesh</t>
  </si>
  <si>
    <t>ADHIKARI</t>
  </si>
  <si>
    <t>11501349</t>
  </si>
  <si>
    <t>Hafiz Zeeshan</t>
  </si>
  <si>
    <t>11502180</t>
  </si>
  <si>
    <t>Mashrul</t>
  </si>
  <si>
    <t>ALAM</t>
  </si>
  <si>
    <t>11501186</t>
  </si>
  <si>
    <t>Antony</t>
  </si>
  <si>
    <t>ALBERT</t>
  </si>
  <si>
    <t>11501150</t>
  </si>
  <si>
    <t>Babar</t>
  </si>
  <si>
    <t>11500605</t>
  </si>
  <si>
    <t>Sheri Anne Gapuz</t>
  </si>
  <si>
    <t>ALTAREJOS</t>
  </si>
  <si>
    <t>11601024</t>
  </si>
  <si>
    <t>Carmina Maningas</t>
  </si>
  <si>
    <t>AMBOYA</t>
  </si>
  <si>
    <t>11500494</t>
  </si>
  <si>
    <t>Seoyeon</t>
  </si>
  <si>
    <t>AN</t>
  </si>
  <si>
    <t>11500777</t>
  </si>
  <si>
    <t>Maha</t>
  </si>
  <si>
    <t>ASKARI</t>
  </si>
  <si>
    <t>11501175</t>
  </si>
  <si>
    <t>Sohan</t>
  </si>
  <si>
    <t>BARAILEE</t>
  </si>
  <si>
    <t>11500110</t>
  </si>
  <si>
    <t>Zeeshan</t>
  </si>
  <si>
    <t>BASHIR</t>
  </si>
  <si>
    <t>11401345</t>
  </si>
  <si>
    <t>BASHYAL</t>
  </si>
  <si>
    <t>11601044</t>
  </si>
  <si>
    <t>Birat Kumar</t>
  </si>
  <si>
    <t>11600328</t>
  </si>
  <si>
    <t>Pukar</t>
  </si>
  <si>
    <t>BASTOLA</t>
  </si>
  <si>
    <t>11601265</t>
  </si>
  <si>
    <t>Melissa</t>
  </si>
  <si>
    <t>BEVILACQUA CHAVES BECK</t>
  </si>
  <si>
    <t>11600425</t>
  </si>
  <si>
    <t>Bishnu</t>
  </si>
  <si>
    <t>BHUSAL</t>
  </si>
  <si>
    <t>11401545</t>
  </si>
  <si>
    <t>Massimiliano</t>
  </si>
  <si>
    <t>BIGONE</t>
  </si>
  <si>
    <t>11600235</t>
  </si>
  <si>
    <t>Faisal Asif</t>
  </si>
  <si>
    <t>BUTT</t>
  </si>
  <si>
    <t>11500582</t>
  </si>
  <si>
    <t>Rosemarie Ann</t>
  </si>
  <si>
    <t>CARANDANG</t>
  </si>
  <si>
    <t>11601207</t>
  </si>
  <si>
    <t>Soyeon</t>
  </si>
  <si>
    <t>CHO</t>
  </si>
  <si>
    <t>11400609</t>
  </si>
  <si>
    <t>TaeYeon</t>
  </si>
  <si>
    <t>CHOI</t>
  </si>
  <si>
    <t>11601060</t>
  </si>
  <si>
    <t>Hazelnina Depona</t>
  </si>
  <si>
    <t>CUARESMA</t>
  </si>
  <si>
    <t>11401571</t>
  </si>
  <si>
    <t>Lalita</t>
  </si>
  <si>
    <t>11500892</t>
  </si>
  <si>
    <t>Bin</t>
  </si>
  <si>
    <t>DAI</t>
  </si>
  <si>
    <t>11700927</t>
  </si>
  <si>
    <t>Thi Hoang Ngan</t>
  </si>
  <si>
    <t>DAO</t>
  </si>
  <si>
    <t>11600917</t>
  </si>
  <si>
    <t>Veronica Baldevarona</t>
  </si>
  <si>
    <t>DAVID</t>
  </si>
  <si>
    <t>11601003</t>
  </si>
  <si>
    <t>Vinicius Leopoldo</t>
  </si>
  <si>
    <t>DE MORAIS GONCALVES FROZONI</t>
  </si>
  <si>
    <t>11500692</t>
  </si>
  <si>
    <t>Sarina</t>
  </si>
  <si>
    <t>DHAUBANJAR</t>
  </si>
  <si>
    <t>11600128</t>
  </si>
  <si>
    <t>Mohit</t>
  </si>
  <si>
    <t>DHINGRA</t>
  </si>
  <si>
    <t>11600976</t>
  </si>
  <si>
    <t>Le Linh Nguyen</t>
  </si>
  <si>
    <t>DINH</t>
  </si>
  <si>
    <t>11600075</t>
  </si>
  <si>
    <t>Huu Hieu</t>
  </si>
  <si>
    <t>DO</t>
  </si>
  <si>
    <t>11501035</t>
  </si>
  <si>
    <t>Aldrex De Guzman</t>
  </si>
  <si>
    <t>DOMINGO</t>
  </si>
  <si>
    <t>11600572</t>
  </si>
  <si>
    <t>Ngoc Thoa</t>
  </si>
  <si>
    <t>DUONG</t>
  </si>
  <si>
    <t>11700265</t>
  </si>
  <si>
    <t>Haruka</t>
  </si>
  <si>
    <t>EDAHIRO</t>
  </si>
  <si>
    <t>11501051</t>
  </si>
  <si>
    <t>Khawar</t>
  </si>
  <si>
    <t>FARZAND</t>
  </si>
  <si>
    <t>11501823</t>
  </si>
  <si>
    <t>Adriana</t>
  </si>
  <si>
    <t>FERNANDES SMURRA</t>
  </si>
  <si>
    <t>11501516</t>
  </si>
  <si>
    <t>Saroj</t>
  </si>
  <si>
    <t>GHIMIRE</t>
  </si>
  <si>
    <t>11501475</t>
  </si>
  <si>
    <t>Anu</t>
  </si>
  <si>
    <t>11601066</t>
  </si>
  <si>
    <t>Pasang Chhomo</t>
  </si>
  <si>
    <t>11600784</t>
  </si>
  <si>
    <t>Dang Quan</t>
  </si>
  <si>
    <t>HO</t>
  </si>
  <si>
    <t>11501390</t>
  </si>
  <si>
    <t>Azam</t>
  </si>
  <si>
    <t>HUSSAIN</t>
  </si>
  <si>
    <t>11501987</t>
  </si>
  <si>
    <t>IRFAN</t>
  </si>
  <si>
    <t>11502172</t>
  </si>
  <si>
    <t>Mazharul</t>
  </si>
  <si>
    <t>11601042</t>
  </si>
  <si>
    <t>Mami</t>
  </si>
  <si>
    <t>IZUMI</t>
  </si>
  <si>
    <t>11401347</t>
  </si>
  <si>
    <t>Hassan</t>
  </si>
  <si>
    <t>11401557</t>
  </si>
  <si>
    <t>Soyeun</t>
  </si>
  <si>
    <t>JUNG</t>
  </si>
  <si>
    <t>11500206</t>
  </si>
  <si>
    <t>Chanda</t>
  </si>
  <si>
    <t>K C THING</t>
  </si>
  <si>
    <t>11600766</t>
  </si>
  <si>
    <t>Rebika</t>
  </si>
  <si>
    <t>KARKI DHODARI</t>
  </si>
  <si>
    <t>11601005</t>
  </si>
  <si>
    <t>Samrat</t>
  </si>
  <si>
    <t>KC</t>
  </si>
  <si>
    <t>11600447</t>
  </si>
  <si>
    <t>Ram</t>
  </si>
  <si>
    <t>KHADKA</t>
  </si>
  <si>
    <t>11700537</t>
  </si>
  <si>
    <t>Muhammad Saghir</t>
  </si>
  <si>
    <t>11401240</t>
  </si>
  <si>
    <t>Siraj</t>
  </si>
  <si>
    <t>11401628</t>
  </si>
  <si>
    <t>Sabu</t>
  </si>
  <si>
    <t>11401671</t>
  </si>
  <si>
    <t>Prasanna</t>
  </si>
  <si>
    <t>KHAREL</t>
  </si>
  <si>
    <t>11600333</t>
  </si>
  <si>
    <t>Arjun</t>
  </si>
  <si>
    <t>KHATRI</t>
  </si>
  <si>
    <t>11601061</t>
  </si>
  <si>
    <t>Sandhya Singh</t>
  </si>
  <si>
    <t>11600434</t>
  </si>
  <si>
    <t>Ruja</t>
  </si>
  <si>
    <t>KHATRI GHIMIRE</t>
  </si>
  <si>
    <t>11501115</t>
  </si>
  <si>
    <t>Hana</t>
  </si>
  <si>
    <t>11500985</t>
  </si>
  <si>
    <t>Jooho</t>
  </si>
  <si>
    <t>11600166</t>
  </si>
  <si>
    <t>Maria</t>
  </si>
  <si>
    <t>KOKORINA</t>
  </si>
  <si>
    <t>11501680</t>
  </si>
  <si>
    <t>Narayan Bahadur</t>
  </si>
  <si>
    <t>11601130</t>
  </si>
  <si>
    <t>Hyeonhee</t>
  </si>
  <si>
    <t>LEE</t>
  </si>
  <si>
    <t>11500132</t>
  </si>
  <si>
    <t>Sangwoo</t>
  </si>
  <si>
    <t>11500072</t>
  </si>
  <si>
    <t>Yanping</t>
  </si>
  <si>
    <t>LIU</t>
  </si>
  <si>
    <t>11502077</t>
  </si>
  <si>
    <t>Zeyang</t>
  </si>
  <si>
    <t>11700925</t>
  </si>
  <si>
    <t>Yubing</t>
  </si>
  <si>
    <t>LU</t>
  </si>
  <si>
    <t>11701238</t>
  </si>
  <si>
    <t>Kusum</t>
  </si>
  <si>
    <t>LUITEL</t>
  </si>
  <si>
    <t>11600776</t>
  </si>
  <si>
    <t>Anish</t>
  </si>
  <si>
    <t>11601065</t>
  </si>
  <si>
    <t>Merina</t>
  </si>
  <si>
    <t>11600931</t>
  </si>
  <si>
    <t>Kamal</t>
  </si>
  <si>
    <t>MAHAT</t>
  </si>
  <si>
    <t>11601250</t>
  </si>
  <si>
    <t>MAHATO</t>
  </si>
  <si>
    <t>11700179</t>
  </si>
  <si>
    <t>Akshitkumar Chimanlal</t>
  </si>
  <si>
    <t>MAHESHWARI</t>
  </si>
  <si>
    <t>11601020</t>
  </si>
  <si>
    <t>Muhammad Yousaf</t>
  </si>
  <si>
    <t>MALIK</t>
  </si>
  <si>
    <t>11401651</t>
  </si>
  <si>
    <t>Frances Jane</t>
  </si>
  <si>
    <t>MAURO</t>
  </si>
  <si>
    <t>11401089</t>
  </si>
  <si>
    <t>Iqra</t>
  </si>
  <si>
    <t>MEHAR</t>
  </si>
  <si>
    <t>11600619</t>
  </si>
  <si>
    <t>Aneta</t>
  </si>
  <si>
    <t>MICINIAK</t>
  </si>
  <si>
    <t>11600325</t>
  </si>
  <si>
    <t>Ghulam</t>
  </si>
  <si>
    <t>MUJTABA</t>
  </si>
  <si>
    <t>11501152</t>
  </si>
  <si>
    <t>MURTAZA</t>
  </si>
  <si>
    <t>11600374</t>
  </si>
  <si>
    <t>Pasang</t>
  </si>
  <si>
    <t>NAGARKOTI</t>
  </si>
  <si>
    <t>11500091</t>
  </si>
  <si>
    <t>NAZEER</t>
  </si>
  <si>
    <t>11600521</t>
  </si>
  <si>
    <t>Yograj</t>
  </si>
  <si>
    <t>NEPAL</t>
  </si>
  <si>
    <t>11600095</t>
  </si>
  <si>
    <t>Thi Ha</t>
  </si>
  <si>
    <t>NGO</t>
  </si>
  <si>
    <t>11500044</t>
  </si>
  <si>
    <t>Anhelina</t>
  </si>
  <si>
    <t>NOVIK</t>
  </si>
  <si>
    <t>11400673</t>
  </si>
  <si>
    <t>Amar</t>
  </si>
  <si>
    <t>PAKHRIN</t>
  </si>
  <si>
    <t>11601271</t>
  </si>
  <si>
    <t>PANDEY</t>
  </si>
  <si>
    <t>11601129</t>
  </si>
  <si>
    <t>Sangita</t>
  </si>
  <si>
    <t>11600685</t>
  </si>
  <si>
    <t>Zankhana Arvindbhai</t>
  </si>
  <si>
    <t>11601012</t>
  </si>
  <si>
    <t>Chiran</t>
  </si>
  <si>
    <t>PATHAK</t>
  </si>
  <si>
    <t>11601133</t>
  </si>
  <si>
    <t>Bishal</t>
  </si>
  <si>
    <t>PAUDEL</t>
  </si>
  <si>
    <t>11600132</t>
  </si>
  <si>
    <t>Lam Nhu</t>
  </si>
  <si>
    <t>11600973</t>
  </si>
  <si>
    <t>PHUYAL</t>
  </si>
  <si>
    <t>11501246</t>
  </si>
  <si>
    <t>POKHAREL</t>
  </si>
  <si>
    <t>11700484</t>
  </si>
  <si>
    <t>Perisha</t>
  </si>
  <si>
    <t>POUDEL</t>
  </si>
  <si>
    <t>11501220</t>
  </si>
  <si>
    <t>Sanjay</t>
  </si>
  <si>
    <t>11600161</t>
  </si>
  <si>
    <t>RANABHAT</t>
  </si>
  <si>
    <t>11600336</t>
  </si>
  <si>
    <t>Rahul</t>
  </si>
  <si>
    <t>RANJIT</t>
  </si>
  <si>
    <t>11502079</t>
  </si>
  <si>
    <t>Sudeep</t>
  </si>
  <si>
    <t>RAUT</t>
  </si>
  <si>
    <t>11600051</t>
  </si>
  <si>
    <t>Anjita</t>
  </si>
  <si>
    <t>RAYAMAJHI</t>
  </si>
  <si>
    <t>11501541</t>
  </si>
  <si>
    <t>Mudassar</t>
  </si>
  <si>
    <t>RAZA</t>
  </si>
  <si>
    <t>11600041</t>
  </si>
  <si>
    <t>Hafeez Ur</t>
  </si>
  <si>
    <t>11601163</t>
  </si>
  <si>
    <t>Sunil Babu</t>
  </si>
  <si>
    <t>ROKKA</t>
  </si>
  <si>
    <t>11600276</t>
  </si>
  <si>
    <t>Ivica</t>
  </si>
  <si>
    <t>SABANOSOVA</t>
  </si>
  <si>
    <t>11501643</t>
  </si>
  <si>
    <t>Jaroslav</t>
  </si>
  <si>
    <t>SAFRANEK</t>
  </si>
  <si>
    <t>11600570</t>
  </si>
  <si>
    <t>Rajbir Singh</t>
  </si>
  <si>
    <t>SANGHA</t>
  </si>
  <si>
    <t>11601017</t>
  </si>
  <si>
    <t>Durga Jayanth</t>
  </si>
  <si>
    <t>SEETHAMSETTY</t>
  </si>
  <si>
    <t>11601098</t>
  </si>
  <si>
    <t>Manish Kumar</t>
  </si>
  <si>
    <t>SHAH</t>
  </si>
  <si>
    <t>11600492</t>
  </si>
  <si>
    <t>Ayush</t>
  </si>
  <si>
    <t>11502055</t>
  </si>
  <si>
    <t>Anjila</t>
  </si>
  <si>
    <t>11600749</t>
  </si>
  <si>
    <t>Govind</t>
  </si>
  <si>
    <t>11500349</t>
  </si>
  <si>
    <t>Anjana</t>
  </si>
  <si>
    <t>11600528</t>
  </si>
  <si>
    <t>Ang Chhechi</t>
  </si>
  <si>
    <t>SHERPA</t>
  </si>
  <si>
    <t>11600269</t>
  </si>
  <si>
    <t>Prerana</t>
  </si>
  <si>
    <t>11600230</t>
  </si>
  <si>
    <t>Saphal</t>
  </si>
  <si>
    <t>11601027</t>
  </si>
  <si>
    <t>Sushan</t>
  </si>
  <si>
    <t>11401385</t>
  </si>
  <si>
    <t>Sushen</t>
  </si>
  <si>
    <t>11600998</t>
  </si>
  <si>
    <t>Luca</t>
  </si>
  <si>
    <t>SPATARO</t>
  </si>
  <si>
    <t>11501226</t>
  </si>
  <si>
    <t>Saphal Raj</t>
  </si>
  <si>
    <t>11601048</t>
  </si>
  <si>
    <t>Eko</t>
  </si>
  <si>
    <t>SUSANTO</t>
  </si>
  <si>
    <t>11501759</t>
  </si>
  <si>
    <t>11501674</t>
  </si>
  <si>
    <t>TANZEEL-UR-REHMAN</t>
  </si>
  <si>
    <t>11600315</t>
  </si>
  <si>
    <t>Riyanti</t>
  </si>
  <si>
    <t>TERESA</t>
  </si>
  <si>
    <t>11601260</t>
  </si>
  <si>
    <t>Sabina</t>
  </si>
  <si>
    <t>THAPA JOSHI</t>
  </si>
  <si>
    <t>11600284</t>
  </si>
  <si>
    <t>Saru</t>
  </si>
  <si>
    <t>THAPA MAGAR</t>
  </si>
  <si>
    <t>11600664</t>
  </si>
  <si>
    <t>THOMAS</t>
  </si>
  <si>
    <t>11501605</t>
  </si>
  <si>
    <t>Anupa</t>
  </si>
  <si>
    <t>TIMALSINA</t>
  </si>
  <si>
    <t>11600303</t>
  </si>
  <si>
    <t>UPRETI</t>
  </si>
  <si>
    <t>11501842</t>
  </si>
  <si>
    <t>Utsav</t>
  </si>
  <si>
    <t>11600249</t>
  </si>
  <si>
    <t>Ronalyn</t>
  </si>
  <si>
    <t>VELAYO</t>
  </si>
  <si>
    <t>11601038</t>
  </si>
  <si>
    <t>Arshdeep Singh</t>
  </si>
  <si>
    <t>VIRK</t>
  </si>
  <si>
    <t>11600705</t>
  </si>
  <si>
    <t>Jumee</t>
  </si>
  <si>
    <t>YOUM</t>
  </si>
  <si>
    <t>11600503</t>
  </si>
  <si>
    <t>ZAFAR</t>
  </si>
  <si>
    <t>11401508</t>
  </si>
  <si>
    <t xml:space="preserve">Select your student number from the drop down list </t>
  </si>
  <si>
    <t>Prepare your assignment including Part A and part B in Microsoft Word.</t>
  </si>
  <si>
    <t>Upload your assignment in Turnitin before the due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</si>
</sst>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</font>
    <font>
      <sz val="1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2"/>
      <color rgb="FF000000"/>
      <name val="Arial"/>
      <family val="2"/>
    </font>
    <font>
      <sz val="14"/>
      <name val="Times New Roman"/>
      <family val="1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Times New Roman"/>
      <family val="1"/>
    </font>
    <font>
      <b/>
      <sz val="16"/>
      <name val="Times New Roman"/>
      <family val="1"/>
    </font>
    <font>
      <b/>
      <u/>
      <sz val="1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2" borderId="0" xfId="0" applyFill="1" applyProtection="1">
      <protection locked="0"/>
    </xf>
    <xf numFmtId="0" fontId="0" fillId="5" borderId="0" xfId="0" applyFill="1" applyProtection="1">
      <protection locked="0"/>
    </xf>
    <xf numFmtId="0" fontId="0" fillId="4" borderId="0" xfId="0" applyFill="1" applyProtection="1">
      <protection locked="0"/>
    </xf>
    <xf numFmtId="0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1" fontId="0" fillId="0" borderId="2" xfId="0" applyNumberFormat="1" applyFill="1" applyBorder="1"/>
    <xf numFmtId="1" fontId="2" fillId="3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4" fillId="0" borderId="1" xfId="0" applyNumberFormat="1" applyFont="1" applyBorder="1"/>
    <xf numFmtId="1" fontId="0" fillId="0" borderId="0" xfId="0" applyNumberFormat="1" applyFill="1" applyBorder="1"/>
    <xf numFmtId="1" fontId="0" fillId="6" borderId="0" xfId="0" applyNumberFormat="1" applyFill="1"/>
    <xf numFmtId="1" fontId="0" fillId="6" borderId="0" xfId="0" applyNumberFormat="1" applyFill="1" applyAlignment="1">
      <alignment horizontal="center" vertical="center" wrapText="1"/>
    </xf>
    <xf numFmtId="0" fontId="0" fillId="6" borderId="0" xfId="0" applyNumberFormat="1" applyFill="1"/>
    <xf numFmtId="1" fontId="0" fillId="7" borderId="2" xfId="0" applyNumberFormat="1" applyFill="1" applyBorder="1"/>
    <xf numFmtId="1" fontId="0" fillId="7" borderId="0" xfId="0" applyNumberFormat="1" applyFill="1" applyAlignment="1">
      <alignment horizontal="center" vertical="center" wrapText="1"/>
    </xf>
    <xf numFmtId="1" fontId="0" fillId="7" borderId="0" xfId="0" applyNumberFormat="1" applyFill="1" applyBorder="1"/>
    <xf numFmtId="0" fontId="0" fillId="7" borderId="0" xfId="0" applyNumberFormat="1" applyFill="1"/>
    <xf numFmtId="0" fontId="0" fillId="0" borderId="0" xfId="0" applyNumberFormat="1" applyAlignment="1">
      <alignment horizontal="center"/>
    </xf>
    <xf numFmtId="0" fontId="0" fillId="7" borderId="3" xfId="0" applyNumberForma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 vertical="center" wrapText="1"/>
    </xf>
    <xf numFmtId="1" fontId="0" fillId="7" borderId="0" xfId="0" applyNumberFormat="1" applyFill="1"/>
    <xf numFmtId="0" fontId="0" fillId="7" borderId="0" xfId="0" applyFill="1"/>
    <xf numFmtId="0" fontId="0" fillId="7" borderId="0" xfId="0" applyFill="1" applyAlignment="1">
      <alignment horizontal="center" vertical="center" wrapText="1"/>
    </xf>
    <xf numFmtId="1" fontId="0" fillId="0" borderId="1" xfId="0" applyNumberFormat="1" applyFill="1" applyBorder="1"/>
    <xf numFmtId="1" fontId="0" fillId="0" borderId="2" xfId="0" applyNumberFormat="1" applyBorder="1"/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Border="1"/>
    <xf numFmtId="1" fontId="0" fillId="0" borderId="0" xfId="0" applyNumberFormat="1" applyBorder="1"/>
    <xf numFmtId="0" fontId="0" fillId="0" borderId="0" xfId="0" applyFont="1" applyProtection="1">
      <protection locked="0"/>
    </xf>
    <xf numFmtId="0" fontId="15" fillId="2" borderId="0" xfId="0" applyFont="1" applyFill="1" applyProtection="1">
      <protection locked="0"/>
    </xf>
    <xf numFmtId="0" fontId="17" fillId="0" borderId="0" xfId="0" applyFont="1" applyProtection="1">
      <protection locked="0"/>
    </xf>
    <xf numFmtId="1" fontId="13" fillId="2" borderId="1" xfId="0" applyNumberFormat="1" applyFont="1" applyFill="1" applyBorder="1" applyProtection="1">
      <protection locked="0"/>
    </xf>
    <xf numFmtId="0" fontId="0" fillId="6" borderId="0" xfId="0" applyFill="1" applyProtection="1">
      <protection locked="0"/>
    </xf>
    <xf numFmtId="0" fontId="16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0" fillId="0" borderId="0" xfId="0" applyProtection="1">
      <protection hidden="1"/>
    </xf>
    <xf numFmtId="0" fontId="0" fillId="6" borderId="0" xfId="0" applyFill="1" applyProtection="1">
      <protection hidden="1"/>
    </xf>
    <xf numFmtId="0" fontId="0" fillId="0" borderId="0" xfId="0" applyFill="1" applyProtection="1">
      <protection hidden="1"/>
    </xf>
    <xf numFmtId="0" fontId="17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18" fillId="0" borderId="0" xfId="0" applyFont="1" applyAlignment="1" applyProtection="1">
      <alignment horizontal="justify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20" fillId="4" borderId="0" xfId="0" applyFont="1" applyFill="1" applyAlignment="1" applyProtection="1">
      <alignment horizontal="justify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wrapText="1"/>
      <protection hidden="1"/>
    </xf>
    <xf numFmtId="1" fontId="0" fillId="0" borderId="0" xfId="0" applyNumberFormat="1" applyProtection="1">
      <protection hidden="1"/>
    </xf>
    <xf numFmtId="0" fontId="8" fillId="4" borderId="0" xfId="0" applyFont="1" applyFill="1" applyAlignment="1" applyProtection="1">
      <alignment horizontal="justify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0" fontId="9" fillId="4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7" fillId="0" borderId="0" xfId="0" applyFont="1" applyAlignment="1" applyProtection="1">
      <alignment horizontal="center" wrapText="1"/>
      <protection hidden="1"/>
    </xf>
    <xf numFmtId="0" fontId="0" fillId="7" borderId="3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1481619</xdr:colOff>
      <xdr:row>0</xdr:row>
      <xdr:rowOff>42382</xdr:rowOff>
    </xdr:from>
    <xdr:to>
      <xdr:col>2</xdr:col>
      <xdr:colOff>267382</xdr:colOff>
      <xdr:row>1</xdr:row>
      <xdr:rowOff>43263</xdr:rowOff>
    </xdr:to>
    <xdr:sp macro="" textlink="">
      <xdr:nvSpPr>
        <xdr:cNvPr id="2" name="Down Arrow 1"/>
        <xdr:cNvSpPr/>
      </xdr:nvSpPr>
      <xdr:spPr>
        <a:xfrm rot="5593692">
          <a:off x="3322545" y="173691"/>
          <a:ext cx="589190" cy="32657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zoomScaleNormal="100" workbookViewId="0">
      <selection activeCell="B1" sqref="B1"/>
    </sheetView>
  </sheetViews>
  <sheetFormatPr defaultColWidth="9.140625" defaultRowHeight="15" x14ac:dyDescent="0.25"/>
  <cols>
    <col min="1" max="1" width="24.140625" style="37" customWidth="1"/>
    <col min="2" max="2" width="19.140625" style="3" customWidth="1"/>
    <col min="3" max="3" width="4.140625" style="3" customWidth="1"/>
    <col min="4" max="6" width="9.140625" style="3"/>
    <col min="7" max="7" width="10.85546875" style="3" customWidth="1"/>
    <col min="8" max="8" width="10.5703125" style="3" customWidth="1"/>
    <col min="9" max="16384" width="9.140625" style="3"/>
  </cols>
  <sheetData>
    <row r="1" spans="1:12" ht="23.25" x14ac:dyDescent="0.35">
      <c r="A1" s="36" t="s">
        <v>0</v>
      </c>
      <c r="B1" s="38" t="s">
        <v>308</v>
      </c>
      <c r="D1" s="39" t="s">
        <v>1</v>
      </c>
      <c r="E1" s="39" t="s">
        <v>456</v>
      </c>
      <c r="F1" s="39"/>
      <c r="G1" s="39"/>
      <c r="H1" s="39"/>
      <c r="I1" s="39"/>
      <c r="J1" s="39"/>
    </row>
    <row r="2" spans="1:12" ht="23.25" x14ac:dyDescent="0.35">
      <c r="A2" s="40"/>
      <c r="B2" s="41"/>
      <c r="C2" s="42"/>
      <c r="D2" s="43" t="s">
        <v>6</v>
      </c>
      <c r="E2" s="43" t="s">
        <v>97</v>
      </c>
      <c r="F2" s="43"/>
      <c r="G2" s="43"/>
      <c r="H2" s="43"/>
      <c r="I2" s="43"/>
      <c r="J2" s="43"/>
      <c r="K2" s="42"/>
    </row>
    <row r="3" spans="1:12" ht="15.75" x14ac:dyDescent="0.25">
      <c r="A3" s="40"/>
      <c r="B3" s="44"/>
      <c r="C3" s="42"/>
      <c r="D3" s="43" t="s">
        <v>7</v>
      </c>
      <c r="E3" s="43" t="s">
        <v>457</v>
      </c>
      <c r="F3" s="43"/>
      <c r="G3" s="43"/>
      <c r="H3" s="43"/>
      <c r="I3" s="43"/>
      <c r="J3" s="43"/>
      <c r="K3" s="42"/>
    </row>
    <row r="4" spans="1:12" x14ac:dyDescent="0.25">
      <c r="A4" s="45"/>
      <c r="B4" s="42"/>
      <c r="C4" s="42"/>
      <c r="D4" s="43" t="s">
        <v>9</v>
      </c>
      <c r="E4" s="43" t="s">
        <v>458</v>
      </c>
      <c r="F4" s="43"/>
      <c r="G4" s="43"/>
      <c r="H4" s="43"/>
      <c r="I4" s="43"/>
      <c r="J4" s="43"/>
      <c r="K4" s="43"/>
      <c r="L4" s="39"/>
    </row>
    <row r="5" spans="1:12" x14ac:dyDescent="0.25">
      <c r="A5" s="45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2" x14ac:dyDescent="0.25">
      <c r="A6" s="45"/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2" s="35" customFormat="1" ht="28.5" customHeight="1" x14ac:dyDescent="0.25">
      <c r="A7" s="58" t="s">
        <v>90</v>
      </c>
      <c r="B7" s="58"/>
      <c r="C7" s="58"/>
      <c r="D7" s="58"/>
      <c r="E7" s="58"/>
      <c r="F7" s="58"/>
      <c r="G7" s="58"/>
      <c r="H7" s="58"/>
      <c r="I7" s="58"/>
      <c r="J7" s="58"/>
      <c r="K7" s="46"/>
    </row>
    <row r="8" spans="1:12" s="35" customFormat="1" ht="46.5" customHeight="1" x14ac:dyDescent="0.25">
      <c r="A8" s="59" t="s">
        <v>91</v>
      </c>
      <c r="B8" s="59"/>
      <c r="C8" s="59"/>
      <c r="D8" s="59"/>
      <c r="E8" s="59"/>
      <c r="F8" s="59"/>
      <c r="G8" s="59"/>
      <c r="H8" s="59"/>
      <c r="I8" s="59"/>
      <c r="J8" s="59"/>
      <c r="K8" s="46"/>
    </row>
    <row r="9" spans="1:12" ht="22.5" x14ac:dyDescent="0.25">
      <c r="A9" s="47"/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2" ht="22.5" x14ac:dyDescent="0.25">
      <c r="A10" s="56" t="s">
        <v>92</v>
      </c>
      <c r="B10" s="56"/>
      <c r="C10" s="56"/>
      <c r="D10" s="56"/>
      <c r="E10" s="56"/>
      <c r="F10" s="56"/>
      <c r="G10" s="42"/>
      <c r="H10" s="42"/>
      <c r="I10" s="42"/>
      <c r="J10" s="42"/>
      <c r="K10" s="42"/>
    </row>
    <row r="11" spans="1:12" ht="20.25" x14ac:dyDescent="0.25">
      <c r="A11" s="48" t="str">
        <f>VLOOKUP(B1,'Customers database'!C6:D168,2,0)</f>
        <v>Reversal of an impairment loss for cash generating units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2" x14ac:dyDescent="0.25">
      <c r="A12" s="45"/>
      <c r="B12" s="42"/>
      <c r="C12" s="42"/>
      <c r="D12" s="42"/>
      <c r="E12" s="42"/>
      <c r="F12" s="42"/>
      <c r="G12" s="42"/>
      <c r="H12" s="42"/>
      <c r="I12" s="42"/>
      <c r="J12" s="42"/>
      <c r="K12" s="42"/>
    </row>
    <row r="13" spans="1:12" ht="22.5" x14ac:dyDescent="0.25">
      <c r="A13" s="49" t="s">
        <v>93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1:12" ht="56.25" customHeight="1" x14ac:dyDescent="0.25">
      <c r="A14" s="57" t="s">
        <v>99</v>
      </c>
      <c r="B14" s="57"/>
      <c r="C14" s="57"/>
      <c r="D14" s="57"/>
      <c r="E14" s="57"/>
      <c r="F14" s="57"/>
      <c r="G14" s="57"/>
      <c r="H14" s="57"/>
      <c r="I14" s="57"/>
      <c r="J14" s="57"/>
      <c r="K14" s="42"/>
    </row>
    <row r="15" spans="1:12" ht="18.75" x14ac:dyDescent="0.25">
      <c r="A15" s="50" t="s">
        <v>94</v>
      </c>
      <c r="B15" s="50" t="s">
        <v>95</v>
      </c>
      <c r="C15" s="50"/>
      <c r="D15" s="50"/>
      <c r="E15" s="50"/>
      <c r="F15" s="50"/>
      <c r="G15" s="50"/>
      <c r="H15" s="50"/>
      <c r="I15" s="50"/>
      <c r="J15" s="50"/>
      <c r="K15" s="42"/>
    </row>
    <row r="16" spans="1:12" x14ac:dyDescent="0.25">
      <c r="A16" s="45" t="str">
        <f>VLOOKUP($B$1,'Customers database'!$C$6:$I$168,3,0)</f>
        <v>plant</v>
      </c>
      <c r="B16" s="42">
        <f>VLOOKUP($B$1,'Customers database'!$C$6:$N$168,8,0)</f>
        <v>651000</v>
      </c>
      <c r="C16" s="42"/>
      <c r="D16" s="42"/>
      <c r="E16" s="42"/>
      <c r="F16" s="42"/>
      <c r="G16" s="42"/>
      <c r="H16" s="42"/>
      <c r="I16" s="42"/>
      <c r="J16" s="42"/>
      <c r="K16" s="42"/>
    </row>
    <row r="17" spans="1:11" x14ac:dyDescent="0.25">
      <c r="A17" s="45" t="str">
        <f>VLOOKUP($B$1,'Customers database'!$C$6:$I$168,4,0)</f>
        <v>Equipment</v>
      </c>
      <c r="B17" s="42">
        <f>VLOOKUP($B$1,'Customers database'!$C$6:$N$168,9,0)</f>
        <v>150000</v>
      </c>
      <c r="C17" s="42"/>
      <c r="D17" s="42"/>
      <c r="E17" s="42"/>
      <c r="F17" s="42"/>
      <c r="G17" s="42"/>
      <c r="H17" s="42"/>
      <c r="I17" s="42"/>
      <c r="J17" s="42"/>
      <c r="K17" s="42"/>
    </row>
    <row r="18" spans="1:11" x14ac:dyDescent="0.25">
      <c r="A18" s="45" t="str">
        <f>VLOOKUP($B$1,'Customers database'!$C$6:$I$168,5,0)</f>
        <v>Fittings</v>
      </c>
      <c r="B18" s="42">
        <f>VLOOKUP($B$1,'Customers database'!$C$6:$N$168,10,0)</f>
        <v>95000</v>
      </c>
      <c r="C18" s="42"/>
      <c r="D18" s="42"/>
      <c r="E18" s="42"/>
      <c r="F18" s="42"/>
      <c r="G18" s="42"/>
      <c r="H18" s="42"/>
      <c r="I18" s="42"/>
      <c r="J18" s="42"/>
      <c r="K18" s="42"/>
    </row>
    <row r="19" spans="1:11" x14ac:dyDescent="0.25">
      <c r="A19" s="45" t="str">
        <f>VLOOKUP($B$1,'Customers database'!$C$6:$I$168,6,0)</f>
        <v>Inventory</v>
      </c>
      <c r="B19" s="42">
        <f>VLOOKUP($B$1,'Customers database'!$C$6:$N$168,11,0)</f>
        <v>41000</v>
      </c>
      <c r="C19" s="42"/>
      <c r="D19" s="42"/>
      <c r="E19" s="42"/>
      <c r="F19" s="42"/>
      <c r="G19" s="42"/>
      <c r="H19" s="42"/>
      <c r="I19" s="42"/>
      <c r="J19" s="42"/>
      <c r="K19" s="42"/>
    </row>
    <row r="20" spans="1:11" x14ac:dyDescent="0.25">
      <c r="A20" s="45" t="str">
        <f>VLOOKUP($B$1,'Customers database'!$C$6:$I$168,7,0)</f>
        <v>Goodwill</v>
      </c>
      <c r="B20" s="42">
        <f>VLOOKUP($B$1,'Customers database'!$C$6:$N$168,12,0)</f>
        <v>34000</v>
      </c>
      <c r="C20" s="42"/>
      <c r="D20" s="42"/>
      <c r="E20" s="42"/>
      <c r="F20" s="42"/>
      <c r="G20" s="42"/>
      <c r="H20" s="42"/>
      <c r="I20" s="42"/>
      <c r="J20" s="42"/>
      <c r="K20" s="42"/>
    </row>
    <row r="21" spans="1:11" x14ac:dyDescent="0.25">
      <c r="A21" s="45" t="s">
        <v>80</v>
      </c>
      <c r="B21" s="42">
        <f>SUM(B16:B20)</f>
        <v>971000</v>
      </c>
      <c r="C21" s="42"/>
      <c r="D21" s="42"/>
      <c r="E21" s="42"/>
      <c r="F21" s="42"/>
      <c r="G21" s="42"/>
      <c r="H21" s="42"/>
      <c r="I21" s="42"/>
      <c r="J21" s="42"/>
      <c r="K21" s="42"/>
    </row>
    <row r="22" spans="1:11" x14ac:dyDescent="0.25">
      <c r="A22" s="45"/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3" spans="1:11" x14ac:dyDescent="0.25">
      <c r="A23" s="55" t="s">
        <v>96</v>
      </c>
      <c r="B23" s="55"/>
      <c r="C23" s="55"/>
      <c r="D23" s="55"/>
      <c r="E23" s="42">
        <f>VLOOKUP($B$1,'Customers database'!$C$6:$P$168,14,0)</f>
        <v>869000</v>
      </c>
      <c r="F23" s="42"/>
      <c r="G23" s="42"/>
      <c r="H23" s="42"/>
      <c r="I23" s="42"/>
      <c r="J23" s="42"/>
      <c r="K23" s="42"/>
    </row>
    <row r="24" spans="1:11" ht="15" customHeight="1" x14ac:dyDescent="0.25">
      <c r="A24" s="60" t="s">
        <v>101</v>
      </c>
      <c r="B24" s="60"/>
      <c r="C24" s="51"/>
      <c r="D24" s="51" t="str">
        <f>A16&amp;" is:"</f>
        <v>plant is:</v>
      </c>
      <c r="E24" s="52">
        <f>VLOOKUP($B$1,'Customers database'!$C$6:$Y$168,23,0)+VLOOKUP($B$1,'Customers database'!$C$6:$Y$168,17,0)/2</f>
        <v>626297</v>
      </c>
      <c r="F24" s="42"/>
      <c r="G24" s="42"/>
      <c r="H24" s="42"/>
      <c r="I24" s="42"/>
      <c r="J24" s="42"/>
      <c r="K24" s="42"/>
    </row>
    <row r="25" spans="1:11" ht="18.75" x14ac:dyDescent="0.25">
      <c r="A25" s="53" t="s">
        <v>98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</row>
    <row r="26" spans="1:11" ht="15.75" x14ac:dyDescent="0.25">
      <c r="A26" s="54" t="s">
        <v>100</v>
      </c>
      <c r="B26" s="54"/>
      <c r="C26" s="54"/>
      <c r="D26" s="54"/>
      <c r="E26" s="54"/>
      <c r="F26" s="54"/>
      <c r="G26" s="54"/>
      <c r="H26" s="54"/>
      <c r="I26" s="54"/>
      <c r="J26" s="54"/>
      <c r="K26" s="42"/>
    </row>
    <row r="27" spans="1:11" x14ac:dyDescent="0.25">
      <c r="A27" s="45"/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55" spans="1:1" x14ac:dyDescent="0.25">
      <c r="A55" s="37">
        <v>6</v>
      </c>
    </row>
    <row r="56" spans="1:1" x14ac:dyDescent="0.25">
      <c r="A56" s="37">
        <v>17</v>
      </c>
    </row>
    <row r="57" spans="1:1" x14ac:dyDescent="0.25">
      <c r="A57" s="37">
        <v>49</v>
      </c>
    </row>
    <row r="58" spans="1:1" x14ac:dyDescent="0.25">
      <c r="A58" s="37">
        <v>5</v>
      </c>
    </row>
    <row r="59" spans="1:1" x14ac:dyDescent="0.25">
      <c r="A59" s="37">
        <v>57</v>
      </c>
    </row>
    <row r="60" spans="1:1" x14ac:dyDescent="0.25">
      <c r="A60" s="37">
        <v>99</v>
      </c>
    </row>
    <row r="61" spans="1:1" x14ac:dyDescent="0.25">
      <c r="A61" s="37">
        <v>84</v>
      </c>
    </row>
    <row r="62" spans="1:1" x14ac:dyDescent="0.25">
      <c r="A62" s="37">
        <v>17</v>
      </c>
    </row>
  </sheetData>
  <sheetProtection password="CF7A" sheet="1" objects="1" scenarios="1"/>
  <mergeCells count="7">
    <mergeCell ref="A26:J26"/>
    <mergeCell ref="A23:D23"/>
    <mergeCell ref="A10:F10"/>
    <mergeCell ref="A14:J14"/>
    <mergeCell ref="A7:J7"/>
    <mergeCell ref="A8:J8"/>
    <mergeCell ref="A24:B24"/>
  </mergeCells>
  <pageMargins left="0.7" right="0.7" top="0.75" bottom="0.75" header="0.3" footer="0.3"/>
  <pageSetup paperSize="256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'Customers database'!$C$6:$C$146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zoomScale="140" zoomScaleNormal="140" workbookViewId="0">
      <selection activeCell="A5" sqref="A5"/>
    </sheetView>
  </sheetViews>
  <sheetFormatPr defaultColWidth="9.140625" defaultRowHeight="15" x14ac:dyDescent="0.25"/>
  <cols>
    <col min="1" max="1" width="29.5703125" style="3" bestFit="1" customWidth="1"/>
    <col min="2" max="2" width="23.140625" style="3" bestFit="1" customWidth="1"/>
    <col min="3" max="6" width="9.140625" style="3"/>
    <col min="7" max="7" width="10.85546875" style="3" customWidth="1"/>
    <col min="8" max="8" width="10.5703125" style="3" customWidth="1"/>
    <col min="9" max="16384" width="9.140625" style="3"/>
  </cols>
  <sheetData>
    <row r="1" spans="1:8" ht="46.5" x14ac:dyDescent="0.7">
      <c r="A1" s="2" t="s">
        <v>0</v>
      </c>
      <c r="B1" s="2" t="str">
        <f>+'Assignment question'!B1</f>
        <v>11401651</v>
      </c>
      <c r="D1" s="3" t="s">
        <v>1</v>
      </c>
      <c r="E1" s="3" t="s">
        <v>2</v>
      </c>
    </row>
    <row r="2" spans="1:8" x14ac:dyDescent="0.25">
      <c r="D2" s="3" t="s">
        <v>6</v>
      </c>
      <c r="E2" s="3" t="s">
        <v>3</v>
      </c>
    </row>
    <row r="3" spans="1:8" x14ac:dyDescent="0.25">
      <c r="A3" s="4">
        <v>92</v>
      </c>
      <c r="D3" s="3" t="s">
        <v>7</v>
      </c>
      <c r="E3" s="5" t="s">
        <v>8</v>
      </c>
      <c r="F3" s="5"/>
      <c r="G3" s="5"/>
      <c r="H3" s="6" t="s">
        <v>4</v>
      </c>
    </row>
    <row r="4" spans="1:8" x14ac:dyDescent="0.25">
      <c r="A4" s="4">
        <v>38</v>
      </c>
      <c r="D4" s="3" t="s">
        <v>9</v>
      </c>
      <c r="E4" s="7" t="s">
        <v>5</v>
      </c>
      <c r="F4" s="7"/>
      <c r="G4" s="7"/>
      <c r="H4" s="7"/>
    </row>
    <row r="5" spans="1:8" x14ac:dyDescent="0.25">
      <c r="A5" s="4">
        <v>84</v>
      </c>
    </row>
    <row r="6" spans="1:8" x14ac:dyDescent="0.25">
      <c r="A6" s="4">
        <v>37</v>
      </c>
    </row>
    <row r="7" spans="1:8" x14ac:dyDescent="0.25">
      <c r="A7" s="4">
        <v>66</v>
      </c>
    </row>
    <row r="8" spans="1:8" x14ac:dyDescent="0.25">
      <c r="A8" s="4">
        <v>27</v>
      </c>
    </row>
    <row r="9" spans="1:8" x14ac:dyDescent="0.25">
      <c r="A9" s="4">
        <v>17</v>
      </c>
    </row>
    <row r="10" spans="1:8" x14ac:dyDescent="0.25">
      <c r="A10" s="4">
        <v>49</v>
      </c>
    </row>
    <row r="11" spans="1:8" x14ac:dyDescent="0.25">
      <c r="A11" s="4">
        <v>66</v>
      </c>
    </row>
    <row r="12" spans="1:8" x14ac:dyDescent="0.25">
      <c r="A12" s="4">
        <v>17</v>
      </c>
    </row>
    <row r="13" spans="1:8" x14ac:dyDescent="0.25">
      <c r="A13" s="4">
        <v>5</v>
      </c>
    </row>
    <row r="14" spans="1:8" x14ac:dyDescent="0.25">
      <c r="A14" s="4">
        <v>12</v>
      </c>
    </row>
    <row r="15" spans="1:8" x14ac:dyDescent="0.25">
      <c r="A15" s="4">
        <v>71</v>
      </c>
    </row>
    <row r="16" spans="1:8" x14ac:dyDescent="0.25">
      <c r="A16" s="4">
        <v>5</v>
      </c>
    </row>
    <row r="17" spans="1:1" x14ac:dyDescent="0.25">
      <c r="A17" s="4">
        <v>3</v>
      </c>
    </row>
    <row r="18" spans="1:1" x14ac:dyDescent="0.25">
      <c r="A18" s="4">
        <v>27</v>
      </c>
    </row>
    <row r="19" spans="1:1" x14ac:dyDescent="0.25">
      <c r="A19" s="4">
        <v>99</v>
      </c>
    </row>
    <row r="20" spans="1:1" x14ac:dyDescent="0.25">
      <c r="A20" s="4">
        <v>3</v>
      </c>
    </row>
    <row r="21" spans="1:1" x14ac:dyDescent="0.25">
      <c r="A21" s="4">
        <v>99</v>
      </c>
    </row>
    <row r="22" spans="1:1" x14ac:dyDescent="0.25">
      <c r="A22" s="4">
        <v>49</v>
      </c>
    </row>
    <row r="23" spans="1:1" x14ac:dyDescent="0.25">
      <c r="A23" s="4">
        <v>12</v>
      </c>
    </row>
    <row r="24" spans="1:1" x14ac:dyDescent="0.25">
      <c r="A24" s="4">
        <v>12</v>
      </c>
    </row>
    <row r="25" spans="1:1" x14ac:dyDescent="0.25">
      <c r="A25" s="4">
        <v>49</v>
      </c>
    </row>
    <row r="26" spans="1:1" x14ac:dyDescent="0.25">
      <c r="A26" s="4">
        <v>84</v>
      </c>
    </row>
    <row r="27" spans="1:1" x14ac:dyDescent="0.25">
      <c r="A27" s="4">
        <v>6</v>
      </c>
    </row>
    <row r="28" spans="1:1" x14ac:dyDescent="0.25">
      <c r="A28" s="4">
        <v>71</v>
      </c>
    </row>
    <row r="29" spans="1:1" x14ac:dyDescent="0.25">
      <c r="A29" s="4">
        <v>92</v>
      </c>
    </row>
    <row r="30" spans="1:1" x14ac:dyDescent="0.25">
      <c r="A30" s="4">
        <v>99</v>
      </c>
    </row>
    <row r="31" spans="1:1" x14ac:dyDescent="0.25">
      <c r="A31" s="4">
        <v>27</v>
      </c>
    </row>
    <row r="32" spans="1:1" x14ac:dyDescent="0.25">
      <c r="A32" s="4">
        <v>6</v>
      </c>
    </row>
    <row r="33" spans="1:1" x14ac:dyDescent="0.25">
      <c r="A33" s="4">
        <v>38</v>
      </c>
    </row>
    <row r="34" spans="1:1" x14ac:dyDescent="0.25">
      <c r="A34" s="4">
        <v>27</v>
      </c>
    </row>
    <row r="35" spans="1:1" x14ac:dyDescent="0.25">
      <c r="A35" s="4">
        <v>38</v>
      </c>
    </row>
    <row r="36" spans="1:1" x14ac:dyDescent="0.25">
      <c r="A36" s="4">
        <v>92</v>
      </c>
    </row>
    <row r="37" spans="1:1" x14ac:dyDescent="0.25">
      <c r="A37" s="4">
        <v>3</v>
      </c>
    </row>
    <row r="38" spans="1:1" x14ac:dyDescent="0.25">
      <c r="A38" s="4">
        <v>84</v>
      </c>
    </row>
    <row r="39" spans="1:1" x14ac:dyDescent="0.25">
      <c r="A39" s="4">
        <v>5</v>
      </c>
    </row>
    <row r="40" spans="1:1" x14ac:dyDescent="0.25">
      <c r="A40" s="4">
        <v>5</v>
      </c>
    </row>
    <row r="41" spans="1:1" x14ac:dyDescent="0.25">
      <c r="A41" s="4">
        <v>57</v>
      </c>
    </row>
    <row r="42" spans="1:1" x14ac:dyDescent="0.25">
      <c r="A42" s="4">
        <v>3</v>
      </c>
    </row>
    <row r="43" spans="1:1" x14ac:dyDescent="0.25">
      <c r="A43" s="4">
        <v>66</v>
      </c>
    </row>
    <row r="44" spans="1:1" x14ac:dyDescent="0.25">
      <c r="A44" s="4">
        <v>5</v>
      </c>
    </row>
    <row r="45" spans="1:1" x14ac:dyDescent="0.25">
      <c r="A45" s="4">
        <v>71</v>
      </c>
    </row>
    <row r="46" spans="1:1" x14ac:dyDescent="0.25">
      <c r="A46" s="4">
        <v>38</v>
      </c>
    </row>
    <row r="47" spans="1:1" x14ac:dyDescent="0.25">
      <c r="A47" s="4">
        <v>66</v>
      </c>
    </row>
    <row r="48" spans="1:1" x14ac:dyDescent="0.25">
      <c r="A48" s="4">
        <v>57</v>
      </c>
    </row>
    <row r="49" spans="1:1" x14ac:dyDescent="0.25">
      <c r="A49" s="4">
        <v>6</v>
      </c>
    </row>
    <row r="50" spans="1:1" x14ac:dyDescent="0.25">
      <c r="A50" s="4">
        <v>5</v>
      </c>
    </row>
    <row r="51" spans="1:1" x14ac:dyDescent="0.25">
      <c r="A51" s="4">
        <v>71</v>
      </c>
    </row>
    <row r="52" spans="1:1" x14ac:dyDescent="0.25">
      <c r="A52" s="4">
        <v>57</v>
      </c>
    </row>
    <row r="53" spans="1:1" x14ac:dyDescent="0.25">
      <c r="A53" s="4">
        <v>12</v>
      </c>
    </row>
    <row r="54" spans="1:1" x14ac:dyDescent="0.25">
      <c r="A54" s="4">
        <v>5</v>
      </c>
    </row>
    <row r="55" spans="1:1" x14ac:dyDescent="0.25">
      <c r="A55" s="4">
        <v>6</v>
      </c>
    </row>
    <row r="56" spans="1:1" x14ac:dyDescent="0.25">
      <c r="A56" s="4">
        <v>17</v>
      </c>
    </row>
    <row r="57" spans="1:1" x14ac:dyDescent="0.25">
      <c r="A57" s="4">
        <v>49</v>
      </c>
    </row>
    <row r="58" spans="1:1" x14ac:dyDescent="0.25">
      <c r="A58" s="4">
        <v>5</v>
      </c>
    </row>
    <row r="59" spans="1:1" x14ac:dyDescent="0.25">
      <c r="A59" s="4">
        <v>57</v>
      </c>
    </row>
    <row r="60" spans="1:1" x14ac:dyDescent="0.25">
      <c r="A60" s="4">
        <v>99</v>
      </c>
    </row>
    <row r="61" spans="1:1" x14ac:dyDescent="0.25">
      <c r="A61" s="4">
        <v>84</v>
      </c>
    </row>
    <row r="62" spans="1:1" x14ac:dyDescent="0.25">
      <c r="A62" s="4">
        <v>17</v>
      </c>
    </row>
  </sheetData>
  <sheetProtection sheet="1" objects="1" scenarios="1" selectLockedCells="1" selectUnlockedCells="1"/>
  <pageMargins left="0.7" right="0.7" top="0.75" bottom="0.75" header="0.3" footer="0.3"/>
  <pageSetup paperSize="256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73"/>
  <sheetViews>
    <sheetView topLeftCell="M135" zoomScaleNormal="100" workbookViewId="0">
      <selection activeCell="AF146" sqref="AF146"/>
    </sheetView>
  </sheetViews>
  <sheetFormatPr defaultRowHeight="15" x14ac:dyDescent="0.25"/>
  <cols>
    <col min="1" max="2" width="15.85546875" customWidth="1"/>
    <col min="3" max="3" width="9.7109375" style="24" customWidth="1"/>
    <col min="4" max="4" width="75.7109375" bestFit="1" customWidth="1"/>
    <col min="5" max="9" width="14.7109375" customWidth="1"/>
    <col min="10" max="10" width="14.7109375" style="8" customWidth="1"/>
    <col min="11" max="14" width="10.85546875" style="8" customWidth="1"/>
    <col min="15" max="15" width="9.140625" style="8"/>
    <col min="16" max="16" width="9.7109375" style="23" bestFit="1" customWidth="1"/>
    <col min="17" max="18" width="9.140625" style="19"/>
    <col min="19" max="20" width="9.140625" style="8"/>
    <col min="24" max="24" width="9.140625" style="28"/>
    <col min="30" max="30" width="9.140625" style="28"/>
  </cols>
  <sheetData>
    <row r="2" spans="1:35" x14ac:dyDescent="0.25">
      <c r="AE2">
        <f>+Y6+S6/2</f>
        <v>585717</v>
      </c>
    </row>
    <row r="4" spans="1:35" ht="14.45" customHeight="1" x14ac:dyDescent="0.25">
      <c r="A4" s="9"/>
      <c r="B4" s="9"/>
      <c r="D4" s="9"/>
      <c r="E4" s="10"/>
      <c r="F4" s="10"/>
      <c r="G4" s="10"/>
      <c r="H4" s="10"/>
      <c r="I4" s="10"/>
      <c r="J4" s="10"/>
      <c r="K4" s="10"/>
      <c r="L4" s="11"/>
      <c r="M4" s="11"/>
      <c r="N4" s="11"/>
      <c r="O4" s="11"/>
      <c r="P4" s="20"/>
      <c r="Q4" s="17"/>
      <c r="R4" s="17"/>
      <c r="S4" s="61" t="s">
        <v>87</v>
      </c>
      <c r="T4" s="61"/>
      <c r="U4" s="61"/>
      <c r="V4" s="61"/>
      <c r="W4" s="61"/>
      <c r="X4" s="25"/>
      <c r="Y4" s="61" t="s">
        <v>86</v>
      </c>
      <c r="Z4" s="61"/>
      <c r="AA4" s="61"/>
      <c r="AB4" s="61"/>
      <c r="AC4" s="61"/>
    </row>
    <row r="5" spans="1:35" s="1" customFormat="1" ht="56.25" x14ac:dyDescent="0.25">
      <c r="A5" s="12" t="s">
        <v>19</v>
      </c>
      <c r="B5" s="12" t="s">
        <v>20</v>
      </c>
      <c r="C5" s="32" t="s">
        <v>21</v>
      </c>
      <c r="D5" s="12" t="s">
        <v>89</v>
      </c>
      <c r="E5" s="12" t="s">
        <v>68</v>
      </c>
      <c r="F5" s="12" t="s">
        <v>69</v>
      </c>
      <c r="G5" s="12" t="s">
        <v>70</v>
      </c>
      <c r="H5" s="12" t="s">
        <v>71</v>
      </c>
      <c r="I5" s="12" t="s">
        <v>85</v>
      </c>
      <c r="J5" s="13" t="s">
        <v>68</v>
      </c>
      <c r="K5" s="13" t="s">
        <v>69</v>
      </c>
      <c r="L5" s="13" t="s">
        <v>70</v>
      </c>
      <c r="M5" s="13" t="s">
        <v>71</v>
      </c>
      <c r="N5" s="13" t="s">
        <v>85</v>
      </c>
      <c r="O5" s="14" t="s">
        <v>80</v>
      </c>
      <c r="P5" s="21" t="s">
        <v>81</v>
      </c>
      <c r="Q5" s="18" t="s">
        <v>82</v>
      </c>
      <c r="R5" s="18" t="s">
        <v>88</v>
      </c>
      <c r="S5" s="13" t="s">
        <v>68</v>
      </c>
      <c r="T5" s="13" t="s">
        <v>69</v>
      </c>
      <c r="U5" s="13" t="s">
        <v>70</v>
      </c>
      <c r="V5" s="13" t="s">
        <v>71</v>
      </c>
      <c r="W5" s="13" t="s">
        <v>85</v>
      </c>
      <c r="X5" s="26"/>
      <c r="Y5" s="13" t="s">
        <v>68</v>
      </c>
      <c r="Z5" s="13" t="s">
        <v>69</v>
      </c>
      <c r="AA5" s="13" t="s">
        <v>70</v>
      </c>
      <c r="AB5" s="13" t="s">
        <v>71</v>
      </c>
      <c r="AC5" s="13" t="s">
        <v>85</v>
      </c>
      <c r="AD5" s="29"/>
    </row>
    <row r="6" spans="1:35" x14ac:dyDescent="0.25">
      <c r="A6" s="15" t="s">
        <v>165</v>
      </c>
      <c r="B6" s="15" t="s">
        <v>166</v>
      </c>
      <c r="C6" s="15" t="s">
        <v>167</v>
      </c>
      <c r="D6" s="10" t="s">
        <v>11</v>
      </c>
      <c r="E6" s="10" t="s">
        <v>83</v>
      </c>
      <c r="F6" s="10" t="s">
        <v>77</v>
      </c>
      <c r="G6" s="10" t="s">
        <v>78</v>
      </c>
      <c r="H6" s="10" t="s">
        <v>79</v>
      </c>
      <c r="I6" s="10" t="s">
        <v>75</v>
      </c>
      <c r="J6" s="10">
        <f t="shared" ref="J6:J37" si="0">RIGHT(C6,3)*1000</f>
        <v>609000</v>
      </c>
      <c r="K6" s="10">
        <f t="shared" ref="K6:K37" si="1">ROUND(J6*0.23,-3)</f>
        <v>140000</v>
      </c>
      <c r="L6" s="10">
        <f t="shared" ref="L6:L37" si="2">ROUND(K6*0.63,-3)</f>
        <v>88000</v>
      </c>
      <c r="M6" s="10">
        <f t="shared" ref="M6:M37" si="3">ROUND(L6*0.43,-3)</f>
        <v>38000</v>
      </c>
      <c r="N6" s="10">
        <f t="shared" ref="N6:N37" si="4">ROUND(M6*0.83,-3)</f>
        <v>32000</v>
      </c>
      <c r="O6" s="16">
        <f t="shared" ref="O6:O37" si="5">SUM(J6:N6)</f>
        <v>907000</v>
      </c>
      <c r="P6" s="22">
        <f t="shared" ref="P6:P37" si="6">+O6-Q6</f>
        <v>811000</v>
      </c>
      <c r="Q6" s="17">
        <f t="shared" ref="Q6:Q37" si="7">N6*3</f>
        <v>96000</v>
      </c>
      <c r="R6" s="17">
        <f>+Q6-N6</f>
        <v>64000</v>
      </c>
      <c r="S6" s="33">
        <f>ROUND($J6*$R6/SUM($J6:$L6),0)</f>
        <v>46566</v>
      </c>
      <c r="T6" s="33">
        <f t="shared" ref="T6:T37" si="8">ROUND($K6*$R6/SUM($J6:$L6),0)</f>
        <v>10705</v>
      </c>
      <c r="U6" s="33">
        <f t="shared" ref="U6:U37" si="9">ROUND($L6*$R6/SUM($J6:$L6),0)</f>
        <v>6729</v>
      </c>
      <c r="V6" s="33">
        <v>0</v>
      </c>
      <c r="W6" s="34">
        <f t="shared" ref="W6:W37" si="10">+N6</f>
        <v>32000</v>
      </c>
      <c r="X6" s="22">
        <f>SUM(S6:W6)</f>
        <v>96000</v>
      </c>
      <c r="Y6" s="34">
        <f t="shared" ref="Y6:Y37" si="11">+J6-S6</f>
        <v>562434</v>
      </c>
      <c r="Z6" s="34">
        <f t="shared" ref="Z6:Z37" si="12">+K6-T6</f>
        <v>129295</v>
      </c>
      <c r="AA6" s="34">
        <f t="shared" ref="AA6:AA37" si="13">+L6-U6</f>
        <v>81271</v>
      </c>
      <c r="AB6" s="34">
        <f t="shared" ref="AB6:AB37" si="14">+M6-V6</f>
        <v>38000</v>
      </c>
      <c r="AC6" s="34">
        <f t="shared" ref="AC6:AC37" si="15">+N6-W6</f>
        <v>0</v>
      </c>
      <c r="AD6" s="27">
        <f>SUM(Y6:AC6)</f>
        <v>811000</v>
      </c>
      <c r="AE6" s="9">
        <f>+J6-500</f>
        <v>608500</v>
      </c>
      <c r="AF6" s="9">
        <f t="shared" ref="AF6:AI6" si="16">+K6-500</f>
        <v>139500</v>
      </c>
      <c r="AG6" s="9">
        <f t="shared" si="16"/>
        <v>87500</v>
      </c>
      <c r="AH6" s="9">
        <f t="shared" si="16"/>
        <v>37500</v>
      </c>
      <c r="AI6" s="9">
        <f t="shared" si="16"/>
        <v>31500</v>
      </c>
    </row>
    <row r="7" spans="1:35" x14ac:dyDescent="0.25">
      <c r="A7" s="15" t="s">
        <v>334</v>
      </c>
      <c r="B7" s="15" t="s">
        <v>335</v>
      </c>
      <c r="C7" s="15" t="s">
        <v>336</v>
      </c>
      <c r="D7" s="10" t="s">
        <v>13</v>
      </c>
      <c r="E7" s="10" t="s">
        <v>83</v>
      </c>
      <c r="F7" s="31" t="s">
        <v>77</v>
      </c>
      <c r="G7" s="31" t="s">
        <v>78</v>
      </c>
      <c r="H7" s="10" t="s">
        <v>79</v>
      </c>
      <c r="I7" s="10" t="s">
        <v>75</v>
      </c>
      <c r="J7" s="10">
        <f t="shared" si="0"/>
        <v>673000</v>
      </c>
      <c r="K7" s="10">
        <f t="shared" si="1"/>
        <v>155000</v>
      </c>
      <c r="L7" s="10">
        <f t="shared" si="2"/>
        <v>98000</v>
      </c>
      <c r="M7" s="10">
        <f t="shared" si="3"/>
        <v>42000</v>
      </c>
      <c r="N7" s="10">
        <f t="shared" si="4"/>
        <v>35000</v>
      </c>
      <c r="O7" s="16">
        <f t="shared" si="5"/>
        <v>1003000</v>
      </c>
      <c r="P7" s="22">
        <f t="shared" si="6"/>
        <v>898000</v>
      </c>
      <c r="Q7" s="17">
        <f t="shared" si="7"/>
        <v>105000</v>
      </c>
      <c r="R7" s="17">
        <f t="shared" ref="R7:R37" si="17">+Q7-N7</f>
        <v>70000</v>
      </c>
      <c r="S7" s="8">
        <f t="shared" ref="S7:S37" si="18">ROUND($J7*$R7/SUM($J7:$L7),0)</f>
        <v>50875</v>
      </c>
      <c r="T7" s="8">
        <f t="shared" si="8"/>
        <v>11717</v>
      </c>
      <c r="U7" s="8">
        <f t="shared" si="9"/>
        <v>7408</v>
      </c>
      <c r="V7" s="8">
        <v>0</v>
      </c>
      <c r="W7" s="9">
        <f t="shared" si="10"/>
        <v>35000</v>
      </c>
      <c r="X7" s="27">
        <f t="shared" ref="X7:X37" si="19">SUM(S7:W7)</f>
        <v>105000</v>
      </c>
      <c r="Y7" s="9">
        <f t="shared" si="11"/>
        <v>622125</v>
      </c>
      <c r="Z7" s="9">
        <f t="shared" si="12"/>
        <v>143283</v>
      </c>
      <c r="AA7" s="9">
        <f t="shared" si="13"/>
        <v>90592</v>
      </c>
      <c r="AB7" s="9">
        <f t="shared" si="14"/>
        <v>42000</v>
      </c>
      <c r="AC7" s="9">
        <f t="shared" si="15"/>
        <v>0</v>
      </c>
      <c r="AD7" s="27">
        <f t="shared" ref="AD7:AD37" si="20">SUM(Y7:AC7)</f>
        <v>898000</v>
      </c>
      <c r="AE7" s="9">
        <f t="shared" ref="AE7:AE70" si="21">+J7-500</f>
        <v>672500</v>
      </c>
    </row>
    <row r="8" spans="1:35" x14ac:dyDescent="0.25">
      <c r="A8" s="15" t="s">
        <v>309</v>
      </c>
      <c r="B8" s="15" t="s">
        <v>310</v>
      </c>
      <c r="C8" s="15" t="s">
        <v>311</v>
      </c>
      <c r="D8" s="10" t="s">
        <v>16</v>
      </c>
      <c r="E8" s="10" t="s">
        <v>72</v>
      </c>
      <c r="F8" s="10" t="s">
        <v>77</v>
      </c>
      <c r="G8" s="10" t="s">
        <v>74</v>
      </c>
      <c r="H8" s="10" t="s">
        <v>79</v>
      </c>
      <c r="I8" s="10" t="s">
        <v>75</v>
      </c>
      <c r="J8" s="10">
        <f t="shared" si="0"/>
        <v>89000</v>
      </c>
      <c r="K8" s="10">
        <f t="shared" si="1"/>
        <v>20000</v>
      </c>
      <c r="L8" s="10">
        <f t="shared" si="2"/>
        <v>13000</v>
      </c>
      <c r="M8" s="10">
        <f t="shared" si="3"/>
        <v>6000</v>
      </c>
      <c r="N8" s="10">
        <f t="shared" si="4"/>
        <v>5000</v>
      </c>
      <c r="O8" s="16">
        <f t="shared" si="5"/>
        <v>133000</v>
      </c>
      <c r="P8" s="22">
        <f t="shared" si="6"/>
        <v>118000</v>
      </c>
      <c r="Q8" s="17">
        <f t="shared" si="7"/>
        <v>15000</v>
      </c>
      <c r="R8" s="17">
        <f t="shared" si="17"/>
        <v>10000</v>
      </c>
      <c r="S8" s="8">
        <f t="shared" si="18"/>
        <v>7295</v>
      </c>
      <c r="T8" s="8">
        <f t="shared" si="8"/>
        <v>1639</v>
      </c>
      <c r="U8" s="8">
        <f t="shared" si="9"/>
        <v>1066</v>
      </c>
      <c r="V8" s="8">
        <v>0</v>
      </c>
      <c r="W8" s="9">
        <f t="shared" si="10"/>
        <v>5000</v>
      </c>
      <c r="X8" s="27">
        <f t="shared" si="19"/>
        <v>15000</v>
      </c>
      <c r="Y8" s="9">
        <f t="shared" si="11"/>
        <v>81705</v>
      </c>
      <c r="Z8" s="9">
        <f t="shared" si="12"/>
        <v>18361</v>
      </c>
      <c r="AA8" s="9">
        <f t="shared" si="13"/>
        <v>11934</v>
      </c>
      <c r="AB8" s="9">
        <f t="shared" si="14"/>
        <v>6000</v>
      </c>
      <c r="AC8" s="9">
        <f t="shared" si="15"/>
        <v>0</v>
      </c>
      <c r="AD8" s="27">
        <f t="shared" si="20"/>
        <v>118000</v>
      </c>
      <c r="AE8" s="9">
        <f t="shared" si="21"/>
        <v>88500</v>
      </c>
    </row>
    <row r="9" spans="1:35" x14ac:dyDescent="0.25">
      <c r="A9" s="15" t="s">
        <v>252</v>
      </c>
      <c r="B9" s="15" t="s">
        <v>43</v>
      </c>
      <c r="C9" s="15" t="s">
        <v>253</v>
      </c>
      <c r="D9" s="10" t="s">
        <v>11</v>
      </c>
      <c r="E9" s="10" t="s">
        <v>72</v>
      </c>
      <c r="F9" s="10" t="s">
        <v>77</v>
      </c>
      <c r="G9" s="10" t="s">
        <v>74</v>
      </c>
      <c r="H9" s="10" t="s">
        <v>79</v>
      </c>
      <c r="I9" s="10" t="s">
        <v>75</v>
      </c>
      <c r="J9" s="10">
        <f t="shared" si="0"/>
        <v>240000</v>
      </c>
      <c r="K9" s="10">
        <f t="shared" si="1"/>
        <v>55000</v>
      </c>
      <c r="L9" s="10">
        <f t="shared" si="2"/>
        <v>35000</v>
      </c>
      <c r="M9" s="10">
        <f t="shared" si="3"/>
        <v>15000</v>
      </c>
      <c r="N9" s="10">
        <f t="shared" si="4"/>
        <v>12000</v>
      </c>
      <c r="O9" s="16">
        <f t="shared" si="5"/>
        <v>357000</v>
      </c>
      <c r="P9" s="22">
        <f t="shared" si="6"/>
        <v>321000</v>
      </c>
      <c r="Q9" s="17">
        <f t="shared" si="7"/>
        <v>36000</v>
      </c>
      <c r="R9" s="17">
        <f t="shared" si="17"/>
        <v>24000</v>
      </c>
      <c r="S9" s="8">
        <f t="shared" si="18"/>
        <v>17455</v>
      </c>
      <c r="T9" s="8">
        <f t="shared" si="8"/>
        <v>4000</v>
      </c>
      <c r="U9" s="8">
        <f t="shared" si="9"/>
        <v>2545</v>
      </c>
      <c r="V9" s="8">
        <v>0</v>
      </c>
      <c r="W9" s="9">
        <f t="shared" si="10"/>
        <v>12000</v>
      </c>
      <c r="X9" s="27">
        <f t="shared" si="19"/>
        <v>36000</v>
      </c>
      <c r="Y9" s="9">
        <f t="shared" si="11"/>
        <v>222545</v>
      </c>
      <c r="Z9" s="9">
        <f t="shared" si="12"/>
        <v>51000</v>
      </c>
      <c r="AA9" s="9">
        <f t="shared" si="13"/>
        <v>32455</v>
      </c>
      <c r="AB9" s="9">
        <f t="shared" si="14"/>
        <v>15000</v>
      </c>
      <c r="AC9" s="9">
        <f t="shared" si="15"/>
        <v>0</v>
      </c>
      <c r="AD9" s="27">
        <f t="shared" si="20"/>
        <v>321000</v>
      </c>
      <c r="AE9" s="9">
        <f t="shared" si="21"/>
        <v>239500</v>
      </c>
    </row>
    <row r="10" spans="1:35" x14ac:dyDescent="0.25">
      <c r="A10" s="15" t="s">
        <v>140</v>
      </c>
      <c r="B10" s="15" t="s">
        <v>141</v>
      </c>
      <c r="C10" s="15" t="s">
        <v>142</v>
      </c>
      <c r="D10" s="10" t="s">
        <v>14</v>
      </c>
      <c r="E10" s="10" t="s">
        <v>76</v>
      </c>
      <c r="F10" s="10" t="s">
        <v>84</v>
      </c>
      <c r="G10" s="10" t="s">
        <v>78</v>
      </c>
      <c r="H10" s="10" t="s">
        <v>79</v>
      </c>
      <c r="I10" s="10" t="s">
        <v>75</v>
      </c>
      <c r="J10" s="10">
        <f t="shared" si="0"/>
        <v>345000</v>
      </c>
      <c r="K10" s="10">
        <f t="shared" si="1"/>
        <v>79000</v>
      </c>
      <c r="L10" s="10">
        <f t="shared" si="2"/>
        <v>50000</v>
      </c>
      <c r="M10" s="10">
        <f t="shared" si="3"/>
        <v>22000</v>
      </c>
      <c r="N10" s="10">
        <f t="shared" si="4"/>
        <v>18000</v>
      </c>
      <c r="O10" s="16">
        <f t="shared" si="5"/>
        <v>514000</v>
      </c>
      <c r="P10" s="22">
        <f t="shared" si="6"/>
        <v>460000</v>
      </c>
      <c r="Q10" s="17">
        <f t="shared" si="7"/>
        <v>54000</v>
      </c>
      <c r="R10" s="17">
        <f t="shared" si="17"/>
        <v>36000</v>
      </c>
      <c r="S10" s="8">
        <f t="shared" si="18"/>
        <v>26203</v>
      </c>
      <c r="T10" s="8">
        <f t="shared" si="8"/>
        <v>6000</v>
      </c>
      <c r="U10" s="8">
        <f t="shared" si="9"/>
        <v>3797</v>
      </c>
      <c r="V10" s="8">
        <v>0</v>
      </c>
      <c r="W10" s="9">
        <f t="shared" si="10"/>
        <v>18000</v>
      </c>
      <c r="X10" s="27">
        <f t="shared" si="19"/>
        <v>54000</v>
      </c>
      <c r="Y10" s="9">
        <f t="shared" si="11"/>
        <v>318797</v>
      </c>
      <c r="Z10" s="9">
        <f t="shared" si="12"/>
        <v>73000</v>
      </c>
      <c r="AA10" s="9">
        <f t="shared" si="13"/>
        <v>46203</v>
      </c>
      <c r="AB10" s="9">
        <f t="shared" si="14"/>
        <v>22000</v>
      </c>
      <c r="AC10" s="9">
        <f t="shared" si="15"/>
        <v>0</v>
      </c>
      <c r="AD10" s="27">
        <f t="shared" si="20"/>
        <v>460000</v>
      </c>
      <c r="AE10" s="9">
        <f t="shared" si="21"/>
        <v>344500</v>
      </c>
    </row>
    <row r="11" spans="1:35" x14ac:dyDescent="0.25">
      <c r="A11" s="15" t="s">
        <v>232</v>
      </c>
      <c r="B11" s="15" t="s">
        <v>233</v>
      </c>
      <c r="C11" s="15" t="s">
        <v>234</v>
      </c>
      <c r="D11" s="10" t="s">
        <v>14</v>
      </c>
      <c r="E11" s="10" t="s">
        <v>83</v>
      </c>
      <c r="F11" s="10" t="s">
        <v>77</v>
      </c>
      <c r="G11" s="10" t="s">
        <v>78</v>
      </c>
      <c r="H11" s="10" t="s">
        <v>79</v>
      </c>
      <c r="I11" s="10" t="s">
        <v>75</v>
      </c>
      <c r="J11" s="10">
        <f t="shared" si="0"/>
        <v>347000</v>
      </c>
      <c r="K11" s="10">
        <f t="shared" si="1"/>
        <v>80000</v>
      </c>
      <c r="L11" s="10">
        <f t="shared" si="2"/>
        <v>50000</v>
      </c>
      <c r="M11" s="10">
        <f t="shared" si="3"/>
        <v>22000</v>
      </c>
      <c r="N11" s="10">
        <f t="shared" si="4"/>
        <v>18000</v>
      </c>
      <c r="O11" s="16">
        <f t="shared" si="5"/>
        <v>517000</v>
      </c>
      <c r="P11" s="22">
        <f t="shared" si="6"/>
        <v>463000</v>
      </c>
      <c r="Q11" s="17">
        <f t="shared" si="7"/>
        <v>54000</v>
      </c>
      <c r="R11" s="17">
        <f t="shared" si="17"/>
        <v>36000</v>
      </c>
      <c r="S11" s="8">
        <f t="shared" si="18"/>
        <v>26189</v>
      </c>
      <c r="T11" s="8">
        <f t="shared" si="8"/>
        <v>6038</v>
      </c>
      <c r="U11" s="8">
        <f t="shared" si="9"/>
        <v>3774</v>
      </c>
      <c r="V11" s="8">
        <v>0</v>
      </c>
      <c r="W11" s="9">
        <f t="shared" si="10"/>
        <v>18000</v>
      </c>
      <c r="X11" s="27">
        <f t="shared" si="19"/>
        <v>54001</v>
      </c>
      <c r="Y11" s="9">
        <f t="shared" si="11"/>
        <v>320811</v>
      </c>
      <c r="Z11" s="9">
        <f t="shared" si="12"/>
        <v>73962</v>
      </c>
      <c r="AA11" s="9">
        <f t="shared" si="13"/>
        <v>46226</v>
      </c>
      <c r="AB11" s="9">
        <f t="shared" si="14"/>
        <v>22000</v>
      </c>
      <c r="AC11" s="9">
        <f t="shared" si="15"/>
        <v>0</v>
      </c>
      <c r="AD11" s="27">
        <f t="shared" si="20"/>
        <v>462999</v>
      </c>
      <c r="AE11" s="9">
        <f t="shared" si="21"/>
        <v>346500</v>
      </c>
    </row>
    <row r="12" spans="1:35" x14ac:dyDescent="0.25">
      <c r="A12" s="15" t="s">
        <v>412</v>
      </c>
      <c r="B12" s="15" t="s">
        <v>62</v>
      </c>
      <c r="C12" s="15" t="s">
        <v>413</v>
      </c>
      <c r="D12" s="10" t="s">
        <v>13</v>
      </c>
      <c r="E12" s="10" t="s">
        <v>83</v>
      </c>
      <c r="F12" s="31" t="s">
        <v>77</v>
      </c>
      <c r="G12" s="31" t="s">
        <v>78</v>
      </c>
      <c r="H12" s="10" t="s">
        <v>79</v>
      </c>
      <c r="I12" s="10" t="s">
        <v>75</v>
      </c>
      <c r="J12" s="10">
        <f t="shared" si="0"/>
        <v>385000</v>
      </c>
      <c r="K12" s="10">
        <f t="shared" si="1"/>
        <v>89000</v>
      </c>
      <c r="L12" s="10">
        <f t="shared" si="2"/>
        <v>56000</v>
      </c>
      <c r="M12" s="10">
        <f t="shared" si="3"/>
        <v>24000</v>
      </c>
      <c r="N12" s="10">
        <f t="shared" si="4"/>
        <v>20000</v>
      </c>
      <c r="O12" s="16">
        <f t="shared" si="5"/>
        <v>574000</v>
      </c>
      <c r="P12" s="22">
        <f t="shared" si="6"/>
        <v>514000</v>
      </c>
      <c r="Q12" s="17">
        <f t="shared" si="7"/>
        <v>60000</v>
      </c>
      <c r="R12" s="17">
        <f t="shared" si="17"/>
        <v>40000</v>
      </c>
      <c r="S12" s="8">
        <f t="shared" si="18"/>
        <v>29057</v>
      </c>
      <c r="T12" s="8">
        <f t="shared" si="8"/>
        <v>6717</v>
      </c>
      <c r="U12" s="8">
        <f t="shared" si="9"/>
        <v>4226</v>
      </c>
      <c r="V12" s="8">
        <v>0</v>
      </c>
      <c r="W12" s="9">
        <f t="shared" si="10"/>
        <v>20000</v>
      </c>
      <c r="X12" s="27">
        <f t="shared" si="19"/>
        <v>60000</v>
      </c>
      <c r="Y12" s="9">
        <f t="shared" si="11"/>
        <v>355943</v>
      </c>
      <c r="Z12" s="9">
        <f t="shared" si="12"/>
        <v>82283</v>
      </c>
      <c r="AA12" s="9">
        <f t="shared" si="13"/>
        <v>51774</v>
      </c>
      <c r="AB12" s="9">
        <f t="shared" si="14"/>
        <v>24000</v>
      </c>
      <c r="AC12" s="9">
        <f t="shared" si="15"/>
        <v>0</v>
      </c>
      <c r="AD12" s="27">
        <f t="shared" si="20"/>
        <v>514000</v>
      </c>
      <c r="AE12" s="9">
        <f t="shared" si="21"/>
        <v>384500</v>
      </c>
    </row>
    <row r="13" spans="1:35" x14ac:dyDescent="0.25">
      <c r="A13" s="15" t="s">
        <v>46</v>
      </c>
      <c r="B13" s="15" t="s">
        <v>45</v>
      </c>
      <c r="C13" s="15" t="s">
        <v>47</v>
      </c>
      <c r="D13" s="10" t="s">
        <v>11</v>
      </c>
      <c r="E13" s="10" t="s">
        <v>76</v>
      </c>
      <c r="F13" s="10" t="s">
        <v>84</v>
      </c>
      <c r="G13" s="10" t="s">
        <v>78</v>
      </c>
      <c r="H13" s="10" t="s">
        <v>79</v>
      </c>
      <c r="I13" s="10" t="s">
        <v>75</v>
      </c>
      <c r="J13" s="10">
        <f t="shared" si="0"/>
        <v>474000</v>
      </c>
      <c r="K13" s="10">
        <f t="shared" si="1"/>
        <v>109000</v>
      </c>
      <c r="L13" s="10">
        <f t="shared" si="2"/>
        <v>69000</v>
      </c>
      <c r="M13" s="10">
        <f t="shared" si="3"/>
        <v>30000</v>
      </c>
      <c r="N13" s="10">
        <f t="shared" si="4"/>
        <v>25000</v>
      </c>
      <c r="O13" s="16">
        <f t="shared" si="5"/>
        <v>707000</v>
      </c>
      <c r="P13" s="22">
        <f t="shared" si="6"/>
        <v>632000</v>
      </c>
      <c r="Q13" s="17">
        <f t="shared" si="7"/>
        <v>75000</v>
      </c>
      <c r="R13" s="17">
        <f t="shared" si="17"/>
        <v>50000</v>
      </c>
      <c r="S13" s="8">
        <f t="shared" si="18"/>
        <v>36350</v>
      </c>
      <c r="T13" s="8">
        <f t="shared" si="8"/>
        <v>8359</v>
      </c>
      <c r="U13" s="8">
        <f t="shared" si="9"/>
        <v>5291</v>
      </c>
      <c r="V13" s="8">
        <v>0</v>
      </c>
      <c r="W13" s="9">
        <f t="shared" si="10"/>
        <v>25000</v>
      </c>
      <c r="X13" s="27">
        <f t="shared" si="19"/>
        <v>75000</v>
      </c>
      <c r="Y13" s="9">
        <f t="shared" si="11"/>
        <v>437650</v>
      </c>
      <c r="Z13" s="9">
        <f t="shared" si="12"/>
        <v>100641</v>
      </c>
      <c r="AA13" s="9">
        <f t="shared" si="13"/>
        <v>63709</v>
      </c>
      <c r="AB13" s="9">
        <f t="shared" si="14"/>
        <v>30000</v>
      </c>
      <c r="AC13" s="9">
        <f t="shared" si="15"/>
        <v>0</v>
      </c>
      <c r="AD13" s="27">
        <f t="shared" si="20"/>
        <v>632000</v>
      </c>
      <c r="AE13" s="9">
        <f t="shared" si="21"/>
        <v>473500</v>
      </c>
    </row>
    <row r="14" spans="1:35" x14ac:dyDescent="0.25">
      <c r="A14" s="15" t="s">
        <v>235</v>
      </c>
      <c r="B14" s="15" t="s">
        <v>454</v>
      </c>
      <c r="C14" s="15" t="s">
        <v>455</v>
      </c>
      <c r="D14" s="10" t="s">
        <v>14</v>
      </c>
      <c r="E14" s="10" t="s">
        <v>76</v>
      </c>
      <c r="F14" s="10" t="s">
        <v>84</v>
      </c>
      <c r="G14" s="10" t="s">
        <v>78</v>
      </c>
      <c r="H14" s="10" t="s">
        <v>79</v>
      </c>
      <c r="I14" s="10" t="s">
        <v>75</v>
      </c>
      <c r="J14" s="10">
        <f t="shared" si="0"/>
        <v>508000</v>
      </c>
      <c r="K14" s="10">
        <f t="shared" si="1"/>
        <v>117000</v>
      </c>
      <c r="L14" s="10">
        <f t="shared" si="2"/>
        <v>74000</v>
      </c>
      <c r="M14" s="10">
        <f t="shared" si="3"/>
        <v>32000</v>
      </c>
      <c r="N14" s="10">
        <f t="shared" si="4"/>
        <v>27000</v>
      </c>
      <c r="O14" s="16">
        <f t="shared" si="5"/>
        <v>758000</v>
      </c>
      <c r="P14" s="22">
        <f t="shared" si="6"/>
        <v>677000</v>
      </c>
      <c r="Q14" s="17">
        <f t="shared" si="7"/>
        <v>81000</v>
      </c>
      <c r="R14" s="17">
        <f t="shared" si="17"/>
        <v>54000</v>
      </c>
      <c r="S14" s="8">
        <f t="shared" si="18"/>
        <v>39245</v>
      </c>
      <c r="T14" s="8">
        <f t="shared" si="8"/>
        <v>9039</v>
      </c>
      <c r="U14" s="8">
        <f t="shared" si="9"/>
        <v>5717</v>
      </c>
      <c r="V14" s="8">
        <v>0</v>
      </c>
      <c r="W14" s="9">
        <f t="shared" si="10"/>
        <v>27000</v>
      </c>
      <c r="X14" s="27">
        <f t="shared" si="19"/>
        <v>81001</v>
      </c>
      <c r="Y14" s="9">
        <f t="shared" si="11"/>
        <v>468755</v>
      </c>
      <c r="Z14" s="9">
        <f t="shared" si="12"/>
        <v>107961</v>
      </c>
      <c r="AA14" s="9">
        <f t="shared" si="13"/>
        <v>68283</v>
      </c>
      <c r="AB14" s="9">
        <f t="shared" si="14"/>
        <v>32000</v>
      </c>
      <c r="AC14" s="9">
        <f t="shared" si="15"/>
        <v>0</v>
      </c>
      <c r="AD14" s="27">
        <f t="shared" si="20"/>
        <v>676999</v>
      </c>
      <c r="AE14" s="9">
        <f t="shared" si="21"/>
        <v>507500</v>
      </c>
    </row>
    <row r="15" spans="1:35" x14ac:dyDescent="0.25">
      <c r="A15" s="15" t="s">
        <v>153</v>
      </c>
      <c r="B15" s="15" t="s">
        <v>154</v>
      </c>
      <c r="C15" s="15" t="s">
        <v>155</v>
      </c>
      <c r="D15" s="10" t="s">
        <v>10</v>
      </c>
      <c r="E15" s="10" t="s">
        <v>83</v>
      </c>
      <c r="F15" s="10" t="s">
        <v>77</v>
      </c>
      <c r="G15" s="10" t="s">
        <v>78</v>
      </c>
      <c r="H15" s="10" t="s">
        <v>79</v>
      </c>
      <c r="I15" s="10" t="s">
        <v>75</v>
      </c>
      <c r="J15" s="10">
        <f t="shared" si="0"/>
        <v>545000</v>
      </c>
      <c r="K15" s="10">
        <f t="shared" si="1"/>
        <v>125000</v>
      </c>
      <c r="L15" s="10">
        <f t="shared" si="2"/>
        <v>79000</v>
      </c>
      <c r="M15" s="10">
        <f t="shared" si="3"/>
        <v>34000</v>
      </c>
      <c r="N15" s="10">
        <f t="shared" si="4"/>
        <v>28000</v>
      </c>
      <c r="O15" s="16">
        <f t="shared" si="5"/>
        <v>811000</v>
      </c>
      <c r="P15" s="22">
        <f t="shared" si="6"/>
        <v>727000</v>
      </c>
      <c r="Q15" s="17">
        <f t="shared" si="7"/>
        <v>84000</v>
      </c>
      <c r="R15" s="17">
        <f t="shared" si="17"/>
        <v>56000</v>
      </c>
      <c r="S15" s="8">
        <f t="shared" si="18"/>
        <v>40748</v>
      </c>
      <c r="T15" s="8">
        <f t="shared" si="8"/>
        <v>9346</v>
      </c>
      <c r="U15" s="8">
        <f t="shared" si="9"/>
        <v>5907</v>
      </c>
      <c r="V15" s="8">
        <v>0</v>
      </c>
      <c r="W15" s="9">
        <f t="shared" si="10"/>
        <v>28000</v>
      </c>
      <c r="X15" s="27">
        <f t="shared" si="19"/>
        <v>84001</v>
      </c>
      <c r="Y15" s="9">
        <f t="shared" si="11"/>
        <v>504252</v>
      </c>
      <c r="Z15" s="9">
        <f t="shared" si="12"/>
        <v>115654</v>
      </c>
      <c r="AA15" s="9">
        <f t="shared" si="13"/>
        <v>73093</v>
      </c>
      <c r="AB15" s="9">
        <f t="shared" si="14"/>
        <v>34000</v>
      </c>
      <c r="AC15" s="9">
        <f t="shared" si="15"/>
        <v>0</v>
      </c>
      <c r="AD15" s="27">
        <f t="shared" si="20"/>
        <v>726999</v>
      </c>
      <c r="AE15" s="9">
        <f t="shared" si="21"/>
        <v>544500</v>
      </c>
    </row>
    <row r="16" spans="1:35" x14ac:dyDescent="0.25">
      <c r="A16" s="15" t="s">
        <v>235</v>
      </c>
      <c r="B16" s="15" t="s">
        <v>36</v>
      </c>
      <c r="C16" s="15" t="s">
        <v>236</v>
      </c>
      <c r="D16" s="10" t="s">
        <v>11</v>
      </c>
      <c r="E16" s="10" t="s">
        <v>83</v>
      </c>
      <c r="F16" s="10" t="s">
        <v>77</v>
      </c>
      <c r="G16" s="10" t="s">
        <v>78</v>
      </c>
      <c r="H16" s="10" t="s">
        <v>79</v>
      </c>
      <c r="I16" s="10" t="s">
        <v>75</v>
      </c>
      <c r="J16" s="10">
        <f t="shared" si="0"/>
        <v>557000</v>
      </c>
      <c r="K16" s="10">
        <f t="shared" si="1"/>
        <v>128000</v>
      </c>
      <c r="L16" s="10">
        <f t="shared" si="2"/>
        <v>81000</v>
      </c>
      <c r="M16" s="10">
        <f t="shared" si="3"/>
        <v>35000</v>
      </c>
      <c r="N16" s="10">
        <f t="shared" si="4"/>
        <v>29000</v>
      </c>
      <c r="O16" s="16">
        <f t="shared" si="5"/>
        <v>830000</v>
      </c>
      <c r="P16" s="22">
        <f t="shared" si="6"/>
        <v>743000</v>
      </c>
      <c r="Q16" s="17">
        <f t="shared" si="7"/>
        <v>87000</v>
      </c>
      <c r="R16" s="17">
        <f t="shared" si="17"/>
        <v>58000</v>
      </c>
      <c r="S16" s="8">
        <f t="shared" si="18"/>
        <v>42175</v>
      </c>
      <c r="T16" s="8">
        <f t="shared" si="8"/>
        <v>9692</v>
      </c>
      <c r="U16" s="8">
        <f t="shared" si="9"/>
        <v>6133</v>
      </c>
      <c r="V16" s="8">
        <v>0</v>
      </c>
      <c r="W16" s="9">
        <f t="shared" si="10"/>
        <v>29000</v>
      </c>
      <c r="X16" s="27">
        <f t="shared" si="19"/>
        <v>87000</v>
      </c>
      <c r="Y16" s="9">
        <f t="shared" si="11"/>
        <v>514825</v>
      </c>
      <c r="Z16" s="9">
        <f t="shared" si="12"/>
        <v>118308</v>
      </c>
      <c r="AA16" s="9">
        <f t="shared" si="13"/>
        <v>74867</v>
      </c>
      <c r="AB16" s="9">
        <f t="shared" si="14"/>
        <v>35000</v>
      </c>
      <c r="AC16" s="9">
        <f t="shared" si="15"/>
        <v>0</v>
      </c>
      <c r="AD16" s="27">
        <f t="shared" si="20"/>
        <v>743000</v>
      </c>
      <c r="AE16" s="9">
        <f t="shared" si="21"/>
        <v>556500</v>
      </c>
    </row>
    <row r="17" spans="1:31" x14ac:dyDescent="0.25">
      <c r="A17" s="15" t="s">
        <v>171</v>
      </c>
      <c r="B17" s="15" t="s">
        <v>172</v>
      </c>
      <c r="C17" s="15" t="s">
        <v>173</v>
      </c>
      <c r="D17" s="10" t="s">
        <v>17</v>
      </c>
      <c r="E17" s="10" t="s">
        <v>76</v>
      </c>
      <c r="F17" s="11" t="s">
        <v>77</v>
      </c>
      <c r="G17" s="11" t="s">
        <v>78</v>
      </c>
      <c r="H17" s="10" t="s">
        <v>79</v>
      </c>
      <c r="I17" s="10" t="s">
        <v>75</v>
      </c>
      <c r="J17" s="10">
        <f t="shared" si="0"/>
        <v>571000</v>
      </c>
      <c r="K17" s="10">
        <f t="shared" si="1"/>
        <v>131000</v>
      </c>
      <c r="L17" s="10">
        <f t="shared" si="2"/>
        <v>83000</v>
      </c>
      <c r="M17" s="10">
        <f t="shared" si="3"/>
        <v>36000</v>
      </c>
      <c r="N17" s="10">
        <f t="shared" si="4"/>
        <v>30000</v>
      </c>
      <c r="O17" s="16">
        <f t="shared" si="5"/>
        <v>851000</v>
      </c>
      <c r="P17" s="22">
        <f t="shared" si="6"/>
        <v>761000</v>
      </c>
      <c r="Q17" s="17">
        <f t="shared" si="7"/>
        <v>90000</v>
      </c>
      <c r="R17" s="17">
        <f t="shared" si="17"/>
        <v>60000</v>
      </c>
      <c r="S17" s="8">
        <f t="shared" si="18"/>
        <v>43643</v>
      </c>
      <c r="T17" s="8">
        <f t="shared" si="8"/>
        <v>10013</v>
      </c>
      <c r="U17" s="8">
        <f t="shared" si="9"/>
        <v>6344</v>
      </c>
      <c r="V17" s="8">
        <v>0</v>
      </c>
      <c r="W17" s="9">
        <f t="shared" si="10"/>
        <v>30000</v>
      </c>
      <c r="X17" s="27">
        <f t="shared" si="19"/>
        <v>90000</v>
      </c>
      <c r="Y17" s="9">
        <f t="shared" si="11"/>
        <v>527357</v>
      </c>
      <c r="Z17" s="9">
        <f t="shared" si="12"/>
        <v>120987</v>
      </c>
      <c r="AA17" s="9">
        <f t="shared" si="13"/>
        <v>76656</v>
      </c>
      <c r="AB17" s="9">
        <f t="shared" si="14"/>
        <v>36000</v>
      </c>
      <c r="AC17" s="9">
        <f t="shared" si="15"/>
        <v>0</v>
      </c>
      <c r="AD17" s="27">
        <f t="shared" si="20"/>
        <v>761000</v>
      </c>
      <c r="AE17" s="9">
        <f t="shared" si="21"/>
        <v>570500</v>
      </c>
    </row>
    <row r="18" spans="1:31" x14ac:dyDescent="0.25">
      <c r="A18" s="15" t="s">
        <v>254</v>
      </c>
      <c r="B18" s="15" t="s">
        <v>43</v>
      </c>
      <c r="C18" s="15" t="s">
        <v>255</v>
      </c>
      <c r="D18" s="10" t="s">
        <v>14</v>
      </c>
      <c r="E18" s="10" t="s">
        <v>83</v>
      </c>
      <c r="F18" s="10" t="s">
        <v>77</v>
      </c>
      <c r="G18" s="10" t="s">
        <v>78</v>
      </c>
      <c r="H18" s="10" t="s">
        <v>79</v>
      </c>
      <c r="I18" s="10" t="s">
        <v>75</v>
      </c>
      <c r="J18" s="10">
        <f t="shared" si="0"/>
        <v>628000</v>
      </c>
      <c r="K18" s="10">
        <f t="shared" si="1"/>
        <v>144000</v>
      </c>
      <c r="L18" s="10">
        <f t="shared" si="2"/>
        <v>91000</v>
      </c>
      <c r="M18" s="10">
        <f t="shared" si="3"/>
        <v>39000</v>
      </c>
      <c r="N18" s="10">
        <f t="shared" si="4"/>
        <v>32000</v>
      </c>
      <c r="O18" s="16">
        <f t="shared" si="5"/>
        <v>934000</v>
      </c>
      <c r="P18" s="22">
        <f t="shared" si="6"/>
        <v>838000</v>
      </c>
      <c r="Q18" s="17">
        <f t="shared" si="7"/>
        <v>96000</v>
      </c>
      <c r="R18" s="17">
        <f t="shared" si="17"/>
        <v>64000</v>
      </c>
      <c r="S18" s="8">
        <f t="shared" si="18"/>
        <v>46572</v>
      </c>
      <c r="T18" s="8">
        <f t="shared" si="8"/>
        <v>10679</v>
      </c>
      <c r="U18" s="8">
        <f t="shared" si="9"/>
        <v>6749</v>
      </c>
      <c r="V18" s="8">
        <v>0</v>
      </c>
      <c r="W18" s="9">
        <f t="shared" si="10"/>
        <v>32000</v>
      </c>
      <c r="X18" s="27">
        <f t="shared" si="19"/>
        <v>96000</v>
      </c>
      <c r="Y18" s="9">
        <f t="shared" si="11"/>
        <v>581428</v>
      </c>
      <c r="Z18" s="9">
        <f t="shared" si="12"/>
        <v>133321</v>
      </c>
      <c r="AA18" s="9">
        <f t="shared" si="13"/>
        <v>84251</v>
      </c>
      <c r="AB18" s="9">
        <f t="shared" si="14"/>
        <v>39000</v>
      </c>
      <c r="AC18" s="9">
        <f t="shared" si="15"/>
        <v>0</v>
      </c>
      <c r="AD18" s="27">
        <f t="shared" si="20"/>
        <v>838000</v>
      </c>
      <c r="AE18" s="9">
        <f t="shared" si="21"/>
        <v>627500</v>
      </c>
    </row>
    <row r="19" spans="1:31" x14ac:dyDescent="0.25">
      <c r="A19" s="15" t="s">
        <v>306</v>
      </c>
      <c r="B19" s="15" t="s">
        <v>307</v>
      </c>
      <c r="C19" s="15" t="s">
        <v>308</v>
      </c>
      <c r="D19" s="10" t="s">
        <v>17</v>
      </c>
      <c r="E19" s="10" t="s">
        <v>83</v>
      </c>
      <c r="F19" s="10" t="s">
        <v>77</v>
      </c>
      <c r="G19" s="10" t="s">
        <v>78</v>
      </c>
      <c r="H19" s="10" t="s">
        <v>79</v>
      </c>
      <c r="I19" s="10" t="s">
        <v>75</v>
      </c>
      <c r="J19" s="10">
        <f t="shared" si="0"/>
        <v>651000</v>
      </c>
      <c r="K19" s="10">
        <f t="shared" si="1"/>
        <v>150000</v>
      </c>
      <c r="L19" s="10">
        <f t="shared" si="2"/>
        <v>95000</v>
      </c>
      <c r="M19" s="10">
        <f t="shared" si="3"/>
        <v>41000</v>
      </c>
      <c r="N19" s="10">
        <f t="shared" si="4"/>
        <v>34000</v>
      </c>
      <c r="O19" s="16">
        <f t="shared" si="5"/>
        <v>971000</v>
      </c>
      <c r="P19" s="22">
        <f t="shared" si="6"/>
        <v>869000</v>
      </c>
      <c r="Q19" s="17">
        <f t="shared" si="7"/>
        <v>102000</v>
      </c>
      <c r="R19" s="17">
        <f t="shared" si="17"/>
        <v>68000</v>
      </c>
      <c r="S19" s="8">
        <f t="shared" si="18"/>
        <v>49406</v>
      </c>
      <c r="T19" s="8">
        <f t="shared" si="8"/>
        <v>11384</v>
      </c>
      <c r="U19" s="8">
        <f t="shared" si="9"/>
        <v>7210</v>
      </c>
      <c r="V19" s="8">
        <v>0</v>
      </c>
      <c r="W19" s="9">
        <f t="shared" si="10"/>
        <v>34000</v>
      </c>
      <c r="X19" s="27">
        <f t="shared" si="19"/>
        <v>102000</v>
      </c>
      <c r="Y19" s="9">
        <f t="shared" si="11"/>
        <v>601594</v>
      </c>
      <c r="Z19" s="9">
        <f t="shared" si="12"/>
        <v>138616</v>
      </c>
      <c r="AA19" s="9">
        <f t="shared" si="13"/>
        <v>87790</v>
      </c>
      <c r="AB19" s="9">
        <f t="shared" si="14"/>
        <v>41000</v>
      </c>
      <c r="AC19" s="9">
        <f t="shared" si="15"/>
        <v>0</v>
      </c>
      <c r="AD19" s="27">
        <f t="shared" si="20"/>
        <v>869000</v>
      </c>
      <c r="AE19" s="9">
        <f t="shared" si="21"/>
        <v>650500</v>
      </c>
    </row>
    <row r="20" spans="1:31" x14ac:dyDescent="0.25">
      <c r="A20" s="15" t="s">
        <v>256</v>
      </c>
      <c r="B20" s="15" t="s">
        <v>44</v>
      </c>
      <c r="C20" s="15" t="s">
        <v>257</v>
      </c>
      <c r="D20" s="10" t="s">
        <v>16</v>
      </c>
      <c r="E20" s="10" t="s">
        <v>83</v>
      </c>
      <c r="F20" s="10" t="s">
        <v>77</v>
      </c>
      <c r="G20" s="10" t="s">
        <v>78</v>
      </c>
      <c r="H20" s="10" t="s">
        <v>79</v>
      </c>
      <c r="I20" s="10" t="s">
        <v>75</v>
      </c>
      <c r="J20" s="10">
        <f t="shared" si="0"/>
        <v>671000</v>
      </c>
      <c r="K20" s="10">
        <f t="shared" si="1"/>
        <v>154000</v>
      </c>
      <c r="L20" s="10">
        <f t="shared" si="2"/>
        <v>97000</v>
      </c>
      <c r="M20" s="10">
        <f t="shared" si="3"/>
        <v>42000</v>
      </c>
      <c r="N20" s="10">
        <f t="shared" si="4"/>
        <v>35000</v>
      </c>
      <c r="O20" s="16">
        <f t="shared" si="5"/>
        <v>999000</v>
      </c>
      <c r="P20" s="22">
        <f t="shared" si="6"/>
        <v>894000</v>
      </c>
      <c r="Q20" s="17">
        <f t="shared" si="7"/>
        <v>105000</v>
      </c>
      <c r="R20" s="17">
        <f t="shared" si="17"/>
        <v>70000</v>
      </c>
      <c r="S20" s="8">
        <f t="shared" si="18"/>
        <v>50944</v>
      </c>
      <c r="T20" s="8">
        <f t="shared" si="8"/>
        <v>11692</v>
      </c>
      <c r="U20" s="8">
        <f t="shared" si="9"/>
        <v>7364</v>
      </c>
      <c r="V20" s="8">
        <v>0</v>
      </c>
      <c r="W20" s="9">
        <f t="shared" si="10"/>
        <v>35000</v>
      </c>
      <c r="X20" s="27">
        <f t="shared" si="19"/>
        <v>105000</v>
      </c>
      <c r="Y20" s="9">
        <f t="shared" si="11"/>
        <v>620056</v>
      </c>
      <c r="Z20" s="9">
        <f t="shared" si="12"/>
        <v>142308</v>
      </c>
      <c r="AA20" s="9">
        <f t="shared" si="13"/>
        <v>89636</v>
      </c>
      <c r="AB20" s="9">
        <f t="shared" si="14"/>
        <v>42000</v>
      </c>
      <c r="AC20" s="9">
        <f t="shared" si="15"/>
        <v>0</v>
      </c>
      <c r="AD20" s="27">
        <f t="shared" si="20"/>
        <v>894000</v>
      </c>
      <c r="AE20" s="9">
        <f t="shared" si="21"/>
        <v>670500</v>
      </c>
    </row>
    <row r="21" spans="1:31" x14ac:dyDescent="0.25">
      <c r="A21" s="15" t="s">
        <v>106</v>
      </c>
      <c r="B21" s="15" t="s">
        <v>22</v>
      </c>
      <c r="C21" s="15" t="s">
        <v>107</v>
      </c>
      <c r="D21" s="10" t="s">
        <v>13</v>
      </c>
      <c r="E21" s="10" t="s">
        <v>72</v>
      </c>
      <c r="F21" s="10" t="s">
        <v>77</v>
      </c>
      <c r="G21" s="10" t="s">
        <v>74</v>
      </c>
      <c r="H21" s="10" t="s">
        <v>79</v>
      </c>
      <c r="I21" s="10" t="s">
        <v>75</v>
      </c>
      <c r="J21" s="10">
        <f t="shared" si="0"/>
        <v>19000</v>
      </c>
      <c r="K21" s="10">
        <f t="shared" si="1"/>
        <v>4000</v>
      </c>
      <c r="L21" s="10">
        <f t="shared" si="2"/>
        <v>3000</v>
      </c>
      <c r="M21" s="10">
        <f t="shared" si="3"/>
        <v>1000</v>
      </c>
      <c r="N21" s="10">
        <f t="shared" si="4"/>
        <v>1000</v>
      </c>
      <c r="O21" s="16">
        <f t="shared" si="5"/>
        <v>28000</v>
      </c>
      <c r="P21" s="22">
        <f t="shared" si="6"/>
        <v>25000</v>
      </c>
      <c r="Q21" s="17">
        <f t="shared" si="7"/>
        <v>3000</v>
      </c>
      <c r="R21" s="17">
        <f t="shared" si="17"/>
        <v>2000</v>
      </c>
      <c r="S21" s="8">
        <f t="shared" si="18"/>
        <v>1462</v>
      </c>
      <c r="T21" s="8">
        <f t="shared" si="8"/>
        <v>308</v>
      </c>
      <c r="U21" s="8">
        <f t="shared" si="9"/>
        <v>231</v>
      </c>
      <c r="V21" s="8">
        <v>0</v>
      </c>
      <c r="W21" s="9">
        <f t="shared" si="10"/>
        <v>1000</v>
      </c>
      <c r="X21" s="27">
        <f t="shared" si="19"/>
        <v>3001</v>
      </c>
      <c r="Y21" s="9">
        <f t="shared" si="11"/>
        <v>17538</v>
      </c>
      <c r="Z21" s="9">
        <f t="shared" si="12"/>
        <v>3692</v>
      </c>
      <c r="AA21" s="9">
        <f t="shared" si="13"/>
        <v>2769</v>
      </c>
      <c r="AB21" s="9">
        <f t="shared" si="14"/>
        <v>1000</v>
      </c>
      <c r="AC21" s="9">
        <f t="shared" si="15"/>
        <v>0</v>
      </c>
      <c r="AD21" s="27">
        <f t="shared" si="20"/>
        <v>24999</v>
      </c>
      <c r="AE21" s="9">
        <f t="shared" si="21"/>
        <v>18500</v>
      </c>
    </row>
    <row r="22" spans="1:31" x14ac:dyDescent="0.25">
      <c r="A22" s="15" t="s">
        <v>331</v>
      </c>
      <c r="B22" s="15" t="s">
        <v>332</v>
      </c>
      <c r="C22" s="15" t="s">
        <v>333</v>
      </c>
      <c r="D22" s="10" t="s">
        <v>17</v>
      </c>
      <c r="E22" s="10" t="s">
        <v>72</v>
      </c>
      <c r="F22" s="31" t="s">
        <v>77</v>
      </c>
      <c r="G22" s="31" t="s">
        <v>74</v>
      </c>
      <c r="H22" s="10" t="s">
        <v>79</v>
      </c>
      <c r="I22" s="10" t="s">
        <v>75</v>
      </c>
      <c r="J22" s="10">
        <f t="shared" si="0"/>
        <v>44000</v>
      </c>
      <c r="K22" s="10">
        <f t="shared" si="1"/>
        <v>10000</v>
      </c>
      <c r="L22" s="10">
        <f t="shared" si="2"/>
        <v>6000</v>
      </c>
      <c r="M22" s="10">
        <f t="shared" si="3"/>
        <v>3000</v>
      </c>
      <c r="N22" s="10">
        <f t="shared" si="4"/>
        <v>2000</v>
      </c>
      <c r="O22" s="16">
        <f t="shared" si="5"/>
        <v>65000</v>
      </c>
      <c r="P22" s="22">
        <f t="shared" si="6"/>
        <v>59000</v>
      </c>
      <c r="Q22" s="17">
        <f t="shared" si="7"/>
        <v>6000</v>
      </c>
      <c r="R22" s="17">
        <f t="shared" si="17"/>
        <v>4000</v>
      </c>
      <c r="S22" s="8">
        <f t="shared" si="18"/>
        <v>2933</v>
      </c>
      <c r="T22" s="8">
        <f t="shared" si="8"/>
        <v>667</v>
      </c>
      <c r="U22" s="8">
        <f t="shared" si="9"/>
        <v>400</v>
      </c>
      <c r="V22" s="8">
        <v>0</v>
      </c>
      <c r="W22" s="9">
        <f t="shared" si="10"/>
        <v>2000</v>
      </c>
      <c r="X22" s="27">
        <f t="shared" si="19"/>
        <v>6000</v>
      </c>
      <c r="Y22" s="9">
        <f t="shared" si="11"/>
        <v>41067</v>
      </c>
      <c r="Z22" s="9">
        <f t="shared" si="12"/>
        <v>9333</v>
      </c>
      <c r="AA22" s="9">
        <f t="shared" si="13"/>
        <v>5600</v>
      </c>
      <c r="AB22" s="9">
        <f t="shared" si="14"/>
        <v>3000</v>
      </c>
      <c r="AC22" s="9">
        <f t="shared" si="15"/>
        <v>0</v>
      </c>
      <c r="AD22" s="27">
        <f t="shared" si="20"/>
        <v>59000</v>
      </c>
      <c r="AE22" s="9">
        <f t="shared" si="21"/>
        <v>43500</v>
      </c>
    </row>
    <row r="23" spans="1:31" x14ac:dyDescent="0.25">
      <c r="A23" s="15" t="s">
        <v>281</v>
      </c>
      <c r="B23" s="15" t="s">
        <v>279</v>
      </c>
      <c r="C23" s="15" t="s">
        <v>282</v>
      </c>
      <c r="D23" s="10" t="s">
        <v>16</v>
      </c>
      <c r="E23" s="10" t="s">
        <v>76</v>
      </c>
      <c r="F23" s="30" t="s">
        <v>77</v>
      </c>
      <c r="G23" s="30" t="s">
        <v>78</v>
      </c>
      <c r="H23" s="10" t="s">
        <v>79</v>
      </c>
      <c r="I23" s="10" t="s">
        <v>75</v>
      </c>
      <c r="J23" s="10">
        <f t="shared" si="0"/>
        <v>72000</v>
      </c>
      <c r="K23" s="10">
        <f t="shared" si="1"/>
        <v>17000</v>
      </c>
      <c r="L23" s="10">
        <f t="shared" si="2"/>
        <v>11000</v>
      </c>
      <c r="M23" s="10">
        <f t="shared" si="3"/>
        <v>5000</v>
      </c>
      <c r="N23" s="10">
        <f t="shared" si="4"/>
        <v>4000</v>
      </c>
      <c r="O23" s="16">
        <f t="shared" si="5"/>
        <v>109000</v>
      </c>
      <c r="P23" s="22">
        <f t="shared" si="6"/>
        <v>97000</v>
      </c>
      <c r="Q23" s="17">
        <f t="shared" si="7"/>
        <v>12000</v>
      </c>
      <c r="R23" s="17">
        <f t="shared" si="17"/>
        <v>8000</v>
      </c>
      <c r="S23" s="8">
        <f t="shared" si="18"/>
        <v>5760</v>
      </c>
      <c r="T23" s="8">
        <f t="shared" si="8"/>
        <v>1360</v>
      </c>
      <c r="U23" s="8">
        <f t="shared" si="9"/>
        <v>880</v>
      </c>
      <c r="V23" s="8">
        <v>0</v>
      </c>
      <c r="W23" s="9">
        <f t="shared" si="10"/>
        <v>4000</v>
      </c>
      <c r="X23" s="27">
        <f t="shared" si="19"/>
        <v>12000</v>
      </c>
      <c r="Y23" s="9">
        <f t="shared" si="11"/>
        <v>66240</v>
      </c>
      <c r="Z23" s="9">
        <f t="shared" si="12"/>
        <v>15640</v>
      </c>
      <c r="AA23" s="9">
        <f t="shared" si="13"/>
        <v>10120</v>
      </c>
      <c r="AB23" s="9">
        <f t="shared" si="14"/>
        <v>5000</v>
      </c>
      <c r="AC23" s="9">
        <f t="shared" si="15"/>
        <v>0</v>
      </c>
      <c r="AD23" s="27">
        <f t="shared" si="20"/>
        <v>97000</v>
      </c>
      <c r="AE23" s="9">
        <f t="shared" si="21"/>
        <v>71500</v>
      </c>
    </row>
    <row r="24" spans="1:31" x14ac:dyDescent="0.25">
      <c r="A24" s="15" t="s">
        <v>323</v>
      </c>
      <c r="B24" s="15" t="s">
        <v>324</v>
      </c>
      <c r="C24" s="15" t="s">
        <v>325</v>
      </c>
      <c r="D24" s="10" t="s">
        <v>15</v>
      </c>
      <c r="E24" s="10" t="s">
        <v>76</v>
      </c>
      <c r="F24" s="30" t="s">
        <v>77</v>
      </c>
      <c r="G24" s="30" t="s">
        <v>78</v>
      </c>
      <c r="H24" s="10" t="s">
        <v>79</v>
      </c>
      <c r="I24" s="10" t="s">
        <v>75</v>
      </c>
      <c r="J24" s="10">
        <f t="shared" si="0"/>
        <v>91000</v>
      </c>
      <c r="K24" s="10">
        <f t="shared" si="1"/>
        <v>21000</v>
      </c>
      <c r="L24" s="10">
        <f t="shared" si="2"/>
        <v>13000</v>
      </c>
      <c r="M24" s="10">
        <f t="shared" si="3"/>
        <v>6000</v>
      </c>
      <c r="N24" s="10">
        <f t="shared" si="4"/>
        <v>5000</v>
      </c>
      <c r="O24" s="16">
        <f t="shared" si="5"/>
        <v>136000</v>
      </c>
      <c r="P24" s="22">
        <f t="shared" si="6"/>
        <v>121000</v>
      </c>
      <c r="Q24" s="17">
        <f t="shared" si="7"/>
        <v>15000</v>
      </c>
      <c r="R24" s="17">
        <f t="shared" si="17"/>
        <v>10000</v>
      </c>
      <c r="S24" s="8">
        <f t="shared" si="18"/>
        <v>7280</v>
      </c>
      <c r="T24" s="8">
        <f t="shared" si="8"/>
        <v>1680</v>
      </c>
      <c r="U24" s="8">
        <f t="shared" si="9"/>
        <v>1040</v>
      </c>
      <c r="V24" s="8">
        <v>0</v>
      </c>
      <c r="W24" s="9">
        <f t="shared" si="10"/>
        <v>5000</v>
      </c>
      <c r="X24" s="27">
        <f t="shared" si="19"/>
        <v>15000</v>
      </c>
      <c r="Y24" s="9">
        <f t="shared" si="11"/>
        <v>83720</v>
      </c>
      <c r="Z24" s="9">
        <f t="shared" si="12"/>
        <v>19320</v>
      </c>
      <c r="AA24" s="9">
        <f t="shared" si="13"/>
        <v>11960</v>
      </c>
      <c r="AB24" s="9">
        <f t="shared" si="14"/>
        <v>6000</v>
      </c>
      <c r="AC24" s="9">
        <f t="shared" si="15"/>
        <v>0</v>
      </c>
      <c r="AD24" s="27">
        <f t="shared" si="20"/>
        <v>121000</v>
      </c>
      <c r="AE24" s="9">
        <f t="shared" si="21"/>
        <v>90500</v>
      </c>
    </row>
    <row r="25" spans="1:31" x14ac:dyDescent="0.25">
      <c r="A25" s="15" t="s">
        <v>137</v>
      </c>
      <c r="B25" s="15" t="s">
        <v>138</v>
      </c>
      <c r="C25" s="15" t="s">
        <v>139</v>
      </c>
      <c r="D25" s="10" t="s">
        <v>15</v>
      </c>
      <c r="E25" s="10" t="s">
        <v>72</v>
      </c>
      <c r="F25" s="10" t="s">
        <v>77</v>
      </c>
      <c r="G25" s="10" t="s">
        <v>74</v>
      </c>
      <c r="H25" s="10" t="s">
        <v>79</v>
      </c>
      <c r="I25" s="10" t="s">
        <v>75</v>
      </c>
      <c r="J25" s="10">
        <f t="shared" si="0"/>
        <v>110000</v>
      </c>
      <c r="K25" s="10">
        <f t="shared" si="1"/>
        <v>25000</v>
      </c>
      <c r="L25" s="10">
        <f t="shared" si="2"/>
        <v>16000</v>
      </c>
      <c r="M25" s="10">
        <f t="shared" si="3"/>
        <v>7000</v>
      </c>
      <c r="N25" s="10">
        <f t="shared" si="4"/>
        <v>6000</v>
      </c>
      <c r="O25" s="16">
        <f t="shared" si="5"/>
        <v>164000</v>
      </c>
      <c r="P25" s="22">
        <f t="shared" si="6"/>
        <v>146000</v>
      </c>
      <c r="Q25" s="17">
        <f t="shared" si="7"/>
        <v>18000</v>
      </c>
      <c r="R25" s="17">
        <f t="shared" si="17"/>
        <v>12000</v>
      </c>
      <c r="S25" s="8">
        <f t="shared" si="18"/>
        <v>8742</v>
      </c>
      <c r="T25" s="8">
        <f t="shared" si="8"/>
        <v>1987</v>
      </c>
      <c r="U25" s="8">
        <f t="shared" si="9"/>
        <v>1272</v>
      </c>
      <c r="V25" s="8">
        <v>0</v>
      </c>
      <c r="W25" s="9">
        <f t="shared" si="10"/>
        <v>6000</v>
      </c>
      <c r="X25" s="27">
        <f t="shared" si="19"/>
        <v>18001</v>
      </c>
      <c r="Y25" s="9">
        <f t="shared" si="11"/>
        <v>101258</v>
      </c>
      <c r="Z25" s="9">
        <f t="shared" si="12"/>
        <v>23013</v>
      </c>
      <c r="AA25" s="9">
        <f t="shared" si="13"/>
        <v>14728</v>
      </c>
      <c r="AB25" s="9">
        <f t="shared" si="14"/>
        <v>7000</v>
      </c>
      <c r="AC25" s="9">
        <f t="shared" si="15"/>
        <v>0</v>
      </c>
      <c r="AD25" s="27">
        <f t="shared" si="20"/>
        <v>145999</v>
      </c>
      <c r="AE25" s="9">
        <f t="shared" si="21"/>
        <v>109500</v>
      </c>
    </row>
    <row r="26" spans="1:31" x14ac:dyDescent="0.25">
      <c r="A26" s="15" t="s">
        <v>278</v>
      </c>
      <c r="B26" s="15" t="s">
        <v>279</v>
      </c>
      <c r="C26" s="15" t="s">
        <v>280</v>
      </c>
      <c r="D26" s="10" t="s">
        <v>13</v>
      </c>
      <c r="E26" s="10" t="s">
        <v>76</v>
      </c>
      <c r="F26" s="10" t="s">
        <v>84</v>
      </c>
      <c r="G26" s="10" t="s">
        <v>78</v>
      </c>
      <c r="H26" s="10" t="s">
        <v>79</v>
      </c>
      <c r="I26" s="10" t="s">
        <v>75</v>
      </c>
      <c r="J26" s="10">
        <f t="shared" si="0"/>
        <v>132000</v>
      </c>
      <c r="K26" s="10">
        <f t="shared" si="1"/>
        <v>30000</v>
      </c>
      <c r="L26" s="10">
        <f t="shared" si="2"/>
        <v>19000</v>
      </c>
      <c r="M26" s="10">
        <f t="shared" si="3"/>
        <v>8000</v>
      </c>
      <c r="N26" s="10">
        <f t="shared" si="4"/>
        <v>7000</v>
      </c>
      <c r="O26" s="16">
        <f t="shared" si="5"/>
        <v>196000</v>
      </c>
      <c r="P26" s="22">
        <f t="shared" si="6"/>
        <v>175000</v>
      </c>
      <c r="Q26" s="17">
        <f t="shared" si="7"/>
        <v>21000</v>
      </c>
      <c r="R26" s="17">
        <f t="shared" si="17"/>
        <v>14000</v>
      </c>
      <c r="S26" s="8">
        <f t="shared" si="18"/>
        <v>10210</v>
      </c>
      <c r="T26" s="8">
        <f t="shared" si="8"/>
        <v>2320</v>
      </c>
      <c r="U26" s="8">
        <f t="shared" si="9"/>
        <v>1470</v>
      </c>
      <c r="V26" s="8">
        <v>0</v>
      </c>
      <c r="W26" s="9">
        <f t="shared" si="10"/>
        <v>7000</v>
      </c>
      <c r="X26" s="27">
        <f t="shared" si="19"/>
        <v>21000</v>
      </c>
      <c r="Y26" s="9">
        <f t="shared" si="11"/>
        <v>121790</v>
      </c>
      <c r="Z26" s="9">
        <f t="shared" si="12"/>
        <v>27680</v>
      </c>
      <c r="AA26" s="9">
        <f t="shared" si="13"/>
        <v>17530</v>
      </c>
      <c r="AB26" s="9">
        <f t="shared" si="14"/>
        <v>8000</v>
      </c>
      <c r="AC26" s="9">
        <f t="shared" si="15"/>
        <v>0</v>
      </c>
      <c r="AD26" s="27">
        <f t="shared" si="20"/>
        <v>175000</v>
      </c>
      <c r="AE26" s="9">
        <f t="shared" si="21"/>
        <v>131500</v>
      </c>
    </row>
    <row r="27" spans="1:31" x14ac:dyDescent="0.25">
      <c r="A27" s="15" t="s">
        <v>237</v>
      </c>
      <c r="B27" s="15" t="s">
        <v>238</v>
      </c>
      <c r="C27" s="15" t="s">
        <v>239</v>
      </c>
      <c r="D27" s="10" t="s">
        <v>15</v>
      </c>
      <c r="E27" s="10" t="s">
        <v>76</v>
      </c>
      <c r="F27" s="11" t="s">
        <v>77</v>
      </c>
      <c r="G27" s="11" t="s">
        <v>78</v>
      </c>
      <c r="H27" s="10" t="s">
        <v>79</v>
      </c>
      <c r="I27" s="10" t="s">
        <v>75</v>
      </c>
      <c r="J27" s="10">
        <f t="shared" si="0"/>
        <v>206000</v>
      </c>
      <c r="K27" s="10">
        <f t="shared" si="1"/>
        <v>47000</v>
      </c>
      <c r="L27" s="10">
        <f t="shared" si="2"/>
        <v>30000</v>
      </c>
      <c r="M27" s="10">
        <f t="shared" si="3"/>
        <v>13000</v>
      </c>
      <c r="N27" s="10">
        <f t="shared" si="4"/>
        <v>11000</v>
      </c>
      <c r="O27" s="16">
        <f t="shared" si="5"/>
        <v>307000</v>
      </c>
      <c r="P27" s="22">
        <f t="shared" si="6"/>
        <v>274000</v>
      </c>
      <c r="Q27" s="17">
        <f t="shared" si="7"/>
        <v>33000</v>
      </c>
      <c r="R27" s="17">
        <f t="shared" si="17"/>
        <v>22000</v>
      </c>
      <c r="S27" s="8">
        <f t="shared" si="18"/>
        <v>16014</v>
      </c>
      <c r="T27" s="8">
        <f t="shared" si="8"/>
        <v>3654</v>
      </c>
      <c r="U27" s="8">
        <f t="shared" si="9"/>
        <v>2332</v>
      </c>
      <c r="V27" s="8">
        <v>0</v>
      </c>
      <c r="W27" s="9">
        <f t="shared" si="10"/>
        <v>11000</v>
      </c>
      <c r="X27" s="27">
        <f t="shared" si="19"/>
        <v>33000</v>
      </c>
      <c r="Y27" s="9">
        <f t="shared" si="11"/>
        <v>189986</v>
      </c>
      <c r="Z27" s="9">
        <f t="shared" si="12"/>
        <v>43346</v>
      </c>
      <c r="AA27" s="9">
        <f t="shared" si="13"/>
        <v>27668</v>
      </c>
      <c r="AB27" s="9">
        <f t="shared" si="14"/>
        <v>13000</v>
      </c>
      <c r="AC27" s="9">
        <f t="shared" si="15"/>
        <v>0</v>
      </c>
      <c r="AD27" s="27">
        <f t="shared" si="20"/>
        <v>274000</v>
      </c>
      <c r="AE27" s="9">
        <f t="shared" si="21"/>
        <v>205500</v>
      </c>
    </row>
    <row r="28" spans="1:31" x14ac:dyDescent="0.25">
      <c r="A28" s="15" t="s">
        <v>401</v>
      </c>
      <c r="B28" s="15" t="s">
        <v>60</v>
      </c>
      <c r="C28" s="15" t="s">
        <v>402</v>
      </c>
      <c r="D28" s="10" t="s">
        <v>18</v>
      </c>
      <c r="E28" s="10" t="s">
        <v>76</v>
      </c>
      <c r="F28" s="30" t="s">
        <v>77</v>
      </c>
      <c r="G28" s="30" t="s">
        <v>78</v>
      </c>
      <c r="H28" s="10" t="s">
        <v>79</v>
      </c>
      <c r="I28" s="10" t="s">
        <v>75</v>
      </c>
      <c r="J28" s="10">
        <f t="shared" si="0"/>
        <v>349000</v>
      </c>
      <c r="K28" s="10">
        <f t="shared" si="1"/>
        <v>80000</v>
      </c>
      <c r="L28" s="10">
        <f t="shared" si="2"/>
        <v>50000</v>
      </c>
      <c r="M28" s="10">
        <f t="shared" si="3"/>
        <v>22000</v>
      </c>
      <c r="N28" s="10">
        <f t="shared" si="4"/>
        <v>18000</v>
      </c>
      <c r="O28" s="16">
        <f t="shared" si="5"/>
        <v>519000</v>
      </c>
      <c r="P28" s="22">
        <f t="shared" si="6"/>
        <v>465000</v>
      </c>
      <c r="Q28" s="17">
        <f t="shared" si="7"/>
        <v>54000</v>
      </c>
      <c r="R28" s="17">
        <f t="shared" si="17"/>
        <v>36000</v>
      </c>
      <c r="S28" s="8">
        <f t="shared" si="18"/>
        <v>26230</v>
      </c>
      <c r="T28" s="8">
        <f t="shared" si="8"/>
        <v>6013</v>
      </c>
      <c r="U28" s="8">
        <f t="shared" si="9"/>
        <v>3758</v>
      </c>
      <c r="V28" s="8">
        <v>0</v>
      </c>
      <c r="W28" s="9">
        <f t="shared" si="10"/>
        <v>18000</v>
      </c>
      <c r="X28" s="27">
        <f t="shared" si="19"/>
        <v>54001</v>
      </c>
      <c r="Y28" s="9">
        <f t="shared" si="11"/>
        <v>322770</v>
      </c>
      <c r="Z28" s="9">
        <f t="shared" si="12"/>
        <v>73987</v>
      </c>
      <c r="AA28" s="9">
        <f t="shared" si="13"/>
        <v>46242</v>
      </c>
      <c r="AB28" s="9">
        <f t="shared" si="14"/>
        <v>22000</v>
      </c>
      <c r="AC28" s="9">
        <f t="shared" si="15"/>
        <v>0</v>
      </c>
      <c r="AD28" s="27">
        <f t="shared" si="20"/>
        <v>464999</v>
      </c>
      <c r="AE28" s="9">
        <f t="shared" si="21"/>
        <v>348500</v>
      </c>
    </row>
    <row r="29" spans="1:31" x14ac:dyDescent="0.25">
      <c r="A29" s="15" t="s">
        <v>128</v>
      </c>
      <c r="B29" s="15" t="s">
        <v>129</v>
      </c>
      <c r="C29" s="15" t="s">
        <v>130</v>
      </c>
      <c r="D29" s="10" t="s">
        <v>14</v>
      </c>
      <c r="E29" s="10" t="s">
        <v>83</v>
      </c>
      <c r="F29" s="10" t="s">
        <v>77</v>
      </c>
      <c r="G29" s="10" t="s">
        <v>78</v>
      </c>
      <c r="H29" s="10" t="s">
        <v>79</v>
      </c>
      <c r="I29" s="10" t="s">
        <v>75</v>
      </c>
      <c r="J29" s="10">
        <f t="shared" si="0"/>
        <v>494000</v>
      </c>
      <c r="K29" s="10">
        <f t="shared" si="1"/>
        <v>114000</v>
      </c>
      <c r="L29" s="10">
        <f t="shared" si="2"/>
        <v>72000</v>
      </c>
      <c r="M29" s="10">
        <f t="shared" si="3"/>
        <v>31000</v>
      </c>
      <c r="N29" s="10">
        <f t="shared" si="4"/>
        <v>26000</v>
      </c>
      <c r="O29" s="16">
        <f t="shared" si="5"/>
        <v>737000</v>
      </c>
      <c r="P29" s="22">
        <f t="shared" si="6"/>
        <v>659000</v>
      </c>
      <c r="Q29" s="17">
        <f t="shared" si="7"/>
        <v>78000</v>
      </c>
      <c r="R29" s="17">
        <f t="shared" si="17"/>
        <v>52000</v>
      </c>
      <c r="S29" s="8">
        <f t="shared" si="18"/>
        <v>37776</v>
      </c>
      <c r="T29" s="8">
        <f t="shared" si="8"/>
        <v>8718</v>
      </c>
      <c r="U29" s="8">
        <f t="shared" si="9"/>
        <v>5506</v>
      </c>
      <c r="V29" s="8">
        <v>0</v>
      </c>
      <c r="W29" s="9">
        <f t="shared" si="10"/>
        <v>26000</v>
      </c>
      <c r="X29" s="27">
        <f t="shared" si="19"/>
        <v>78000</v>
      </c>
      <c r="Y29" s="9">
        <f t="shared" si="11"/>
        <v>456224</v>
      </c>
      <c r="Z29" s="9">
        <f t="shared" si="12"/>
        <v>105282</v>
      </c>
      <c r="AA29" s="9">
        <f t="shared" si="13"/>
        <v>66494</v>
      </c>
      <c r="AB29" s="9">
        <f t="shared" si="14"/>
        <v>31000</v>
      </c>
      <c r="AC29" s="9">
        <f t="shared" si="15"/>
        <v>0</v>
      </c>
      <c r="AD29" s="27">
        <f t="shared" si="20"/>
        <v>659000</v>
      </c>
      <c r="AE29" s="9">
        <f t="shared" si="21"/>
        <v>493500</v>
      </c>
    </row>
    <row r="30" spans="1:31" x14ac:dyDescent="0.25">
      <c r="A30" s="15" t="s">
        <v>159</v>
      </c>
      <c r="B30" s="15" t="s">
        <v>160</v>
      </c>
      <c r="C30" s="15" t="s">
        <v>161</v>
      </c>
      <c r="D30" s="10" t="s">
        <v>11</v>
      </c>
      <c r="E30" s="10" t="s">
        <v>76</v>
      </c>
      <c r="F30" s="30" t="s">
        <v>77</v>
      </c>
      <c r="G30" s="30" t="s">
        <v>78</v>
      </c>
      <c r="H30" s="10" t="s">
        <v>79</v>
      </c>
      <c r="I30" s="10" t="s">
        <v>75</v>
      </c>
      <c r="J30" s="10">
        <f t="shared" si="0"/>
        <v>582000</v>
      </c>
      <c r="K30" s="10">
        <f t="shared" si="1"/>
        <v>134000</v>
      </c>
      <c r="L30" s="10">
        <f t="shared" si="2"/>
        <v>84000</v>
      </c>
      <c r="M30" s="10">
        <f t="shared" si="3"/>
        <v>36000</v>
      </c>
      <c r="N30" s="10">
        <f t="shared" si="4"/>
        <v>30000</v>
      </c>
      <c r="O30" s="16">
        <f t="shared" si="5"/>
        <v>866000</v>
      </c>
      <c r="P30" s="22">
        <f t="shared" si="6"/>
        <v>776000</v>
      </c>
      <c r="Q30" s="17">
        <f t="shared" si="7"/>
        <v>90000</v>
      </c>
      <c r="R30" s="17">
        <f t="shared" si="17"/>
        <v>60000</v>
      </c>
      <c r="S30" s="8">
        <f t="shared" si="18"/>
        <v>43650</v>
      </c>
      <c r="T30" s="8">
        <f t="shared" si="8"/>
        <v>10050</v>
      </c>
      <c r="U30" s="8">
        <f t="shared" si="9"/>
        <v>6300</v>
      </c>
      <c r="V30" s="8">
        <v>0</v>
      </c>
      <c r="W30" s="9">
        <f t="shared" si="10"/>
        <v>30000</v>
      </c>
      <c r="X30" s="27">
        <f t="shared" si="19"/>
        <v>90000</v>
      </c>
      <c r="Y30" s="9">
        <f t="shared" si="11"/>
        <v>538350</v>
      </c>
      <c r="Z30" s="9">
        <f t="shared" si="12"/>
        <v>123950</v>
      </c>
      <c r="AA30" s="9">
        <f t="shared" si="13"/>
        <v>77700</v>
      </c>
      <c r="AB30" s="9">
        <f t="shared" si="14"/>
        <v>36000</v>
      </c>
      <c r="AC30" s="9">
        <f t="shared" si="15"/>
        <v>0</v>
      </c>
      <c r="AD30" s="27">
        <f t="shared" si="20"/>
        <v>776000</v>
      </c>
      <c r="AE30" s="9">
        <f t="shared" si="21"/>
        <v>581500</v>
      </c>
    </row>
    <row r="31" spans="1:31" x14ac:dyDescent="0.25">
      <c r="A31" s="15" t="s">
        <v>123</v>
      </c>
      <c r="B31" s="15" t="s">
        <v>25</v>
      </c>
      <c r="C31" s="15" t="s">
        <v>124</v>
      </c>
      <c r="D31" s="10" t="s">
        <v>11</v>
      </c>
      <c r="E31" s="10" t="s">
        <v>72</v>
      </c>
      <c r="F31" s="10" t="s">
        <v>77</v>
      </c>
      <c r="G31" s="10" t="s">
        <v>74</v>
      </c>
      <c r="H31" s="10" t="s">
        <v>79</v>
      </c>
      <c r="I31" s="10" t="s">
        <v>75</v>
      </c>
      <c r="J31" s="10">
        <f t="shared" si="0"/>
        <v>605000</v>
      </c>
      <c r="K31" s="10">
        <f t="shared" si="1"/>
        <v>139000</v>
      </c>
      <c r="L31" s="10">
        <f t="shared" si="2"/>
        <v>88000</v>
      </c>
      <c r="M31" s="10">
        <f t="shared" si="3"/>
        <v>38000</v>
      </c>
      <c r="N31" s="10">
        <f t="shared" si="4"/>
        <v>32000</v>
      </c>
      <c r="O31" s="16">
        <f t="shared" si="5"/>
        <v>902000</v>
      </c>
      <c r="P31" s="22">
        <f t="shared" si="6"/>
        <v>806000</v>
      </c>
      <c r="Q31" s="17">
        <f t="shared" si="7"/>
        <v>96000</v>
      </c>
      <c r="R31" s="17">
        <f t="shared" si="17"/>
        <v>64000</v>
      </c>
      <c r="S31" s="8">
        <f t="shared" si="18"/>
        <v>46538</v>
      </c>
      <c r="T31" s="8">
        <f t="shared" si="8"/>
        <v>10692</v>
      </c>
      <c r="U31" s="8">
        <f t="shared" si="9"/>
        <v>6769</v>
      </c>
      <c r="V31" s="8">
        <v>0</v>
      </c>
      <c r="W31" s="9">
        <f t="shared" si="10"/>
        <v>32000</v>
      </c>
      <c r="X31" s="27">
        <f t="shared" si="19"/>
        <v>95999</v>
      </c>
      <c r="Y31" s="9">
        <f t="shared" si="11"/>
        <v>558462</v>
      </c>
      <c r="Z31" s="9">
        <f t="shared" si="12"/>
        <v>128308</v>
      </c>
      <c r="AA31" s="9">
        <f t="shared" si="13"/>
        <v>81231</v>
      </c>
      <c r="AB31" s="9">
        <f t="shared" si="14"/>
        <v>38000</v>
      </c>
      <c r="AC31" s="9">
        <f t="shared" si="15"/>
        <v>0</v>
      </c>
      <c r="AD31" s="27">
        <f t="shared" si="20"/>
        <v>806001</v>
      </c>
      <c r="AE31" s="9">
        <f t="shared" si="21"/>
        <v>604500</v>
      </c>
    </row>
    <row r="32" spans="1:31" x14ac:dyDescent="0.25">
      <c r="A32" s="15" t="s">
        <v>185</v>
      </c>
      <c r="B32" s="15" t="s">
        <v>186</v>
      </c>
      <c r="C32" s="15" t="s">
        <v>187</v>
      </c>
      <c r="D32" s="10" t="s">
        <v>10</v>
      </c>
      <c r="E32" s="10" t="s">
        <v>83</v>
      </c>
      <c r="F32" s="31" t="s">
        <v>77</v>
      </c>
      <c r="G32" s="31" t="s">
        <v>78</v>
      </c>
      <c r="H32" s="10" t="s">
        <v>79</v>
      </c>
      <c r="I32" s="10" t="s">
        <v>75</v>
      </c>
      <c r="J32" s="10">
        <f t="shared" si="0"/>
        <v>692000</v>
      </c>
      <c r="K32" s="10">
        <f t="shared" si="1"/>
        <v>159000</v>
      </c>
      <c r="L32" s="10">
        <f t="shared" si="2"/>
        <v>100000</v>
      </c>
      <c r="M32" s="10">
        <f t="shared" si="3"/>
        <v>43000</v>
      </c>
      <c r="N32" s="10">
        <f t="shared" si="4"/>
        <v>36000</v>
      </c>
      <c r="O32" s="16">
        <f t="shared" si="5"/>
        <v>1030000</v>
      </c>
      <c r="P32" s="22">
        <f t="shared" si="6"/>
        <v>922000</v>
      </c>
      <c r="Q32" s="17">
        <f t="shared" si="7"/>
        <v>108000</v>
      </c>
      <c r="R32" s="17">
        <f t="shared" si="17"/>
        <v>72000</v>
      </c>
      <c r="S32" s="8">
        <f t="shared" si="18"/>
        <v>52391</v>
      </c>
      <c r="T32" s="8">
        <f t="shared" si="8"/>
        <v>12038</v>
      </c>
      <c r="U32" s="8">
        <f t="shared" si="9"/>
        <v>7571</v>
      </c>
      <c r="V32" s="8">
        <v>0</v>
      </c>
      <c r="W32" s="9">
        <f t="shared" si="10"/>
        <v>36000</v>
      </c>
      <c r="X32" s="27">
        <f t="shared" si="19"/>
        <v>108000</v>
      </c>
      <c r="Y32" s="9">
        <f t="shared" si="11"/>
        <v>639609</v>
      </c>
      <c r="Z32" s="9">
        <f t="shared" si="12"/>
        <v>146962</v>
      </c>
      <c r="AA32" s="9">
        <f t="shared" si="13"/>
        <v>92429</v>
      </c>
      <c r="AB32" s="9">
        <f t="shared" si="14"/>
        <v>43000</v>
      </c>
      <c r="AC32" s="9">
        <f t="shared" si="15"/>
        <v>0</v>
      </c>
      <c r="AD32" s="27">
        <f t="shared" si="20"/>
        <v>922000</v>
      </c>
      <c r="AE32" s="9">
        <f t="shared" si="21"/>
        <v>691500</v>
      </c>
    </row>
    <row r="33" spans="1:31" x14ac:dyDescent="0.25">
      <c r="A33" s="15" t="s">
        <v>131</v>
      </c>
      <c r="B33" s="15" t="s">
        <v>132</v>
      </c>
      <c r="C33" s="15" t="s">
        <v>133</v>
      </c>
      <c r="D33" s="10" t="s">
        <v>10</v>
      </c>
      <c r="E33" s="10" t="s">
        <v>76</v>
      </c>
      <c r="F33" s="10" t="s">
        <v>84</v>
      </c>
      <c r="G33" s="10" t="s">
        <v>78</v>
      </c>
      <c r="H33" s="10" t="s">
        <v>79</v>
      </c>
      <c r="I33" s="10" t="s">
        <v>75</v>
      </c>
      <c r="J33" s="10">
        <f t="shared" si="0"/>
        <v>777000</v>
      </c>
      <c r="K33" s="10">
        <f t="shared" si="1"/>
        <v>179000</v>
      </c>
      <c r="L33" s="10">
        <f t="shared" si="2"/>
        <v>113000</v>
      </c>
      <c r="M33" s="10">
        <f t="shared" si="3"/>
        <v>49000</v>
      </c>
      <c r="N33" s="10">
        <f t="shared" si="4"/>
        <v>41000</v>
      </c>
      <c r="O33" s="16">
        <f t="shared" si="5"/>
        <v>1159000</v>
      </c>
      <c r="P33" s="22">
        <f t="shared" si="6"/>
        <v>1036000</v>
      </c>
      <c r="Q33" s="17">
        <f t="shared" si="7"/>
        <v>123000</v>
      </c>
      <c r="R33" s="17">
        <f t="shared" si="17"/>
        <v>82000</v>
      </c>
      <c r="S33" s="8">
        <f t="shared" si="18"/>
        <v>59601</v>
      </c>
      <c r="T33" s="8">
        <f t="shared" si="8"/>
        <v>13731</v>
      </c>
      <c r="U33" s="8">
        <f t="shared" si="9"/>
        <v>8668</v>
      </c>
      <c r="V33" s="8">
        <v>0</v>
      </c>
      <c r="W33" s="9">
        <f t="shared" si="10"/>
        <v>41000</v>
      </c>
      <c r="X33" s="27">
        <f t="shared" si="19"/>
        <v>123000</v>
      </c>
      <c r="Y33" s="9">
        <f t="shared" si="11"/>
        <v>717399</v>
      </c>
      <c r="Z33" s="9">
        <f t="shared" si="12"/>
        <v>165269</v>
      </c>
      <c r="AA33" s="9">
        <f t="shared" si="13"/>
        <v>104332</v>
      </c>
      <c r="AB33" s="9">
        <f t="shared" si="14"/>
        <v>49000</v>
      </c>
      <c r="AC33" s="9">
        <f t="shared" si="15"/>
        <v>0</v>
      </c>
      <c r="AD33" s="27">
        <f t="shared" si="20"/>
        <v>1036000</v>
      </c>
      <c r="AE33" s="9">
        <f t="shared" si="21"/>
        <v>776500</v>
      </c>
    </row>
    <row r="34" spans="1:31" x14ac:dyDescent="0.25">
      <c r="A34" s="15" t="s">
        <v>174</v>
      </c>
      <c r="B34" s="15" t="s">
        <v>30</v>
      </c>
      <c r="C34" s="15" t="s">
        <v>175</v>
      </c>
      <c r="D34" s="10" t="s">
        <v>15</v>
      </c>
      <c r="E34" s="10" t="s">
        <v>76</v>
      </c>
      <c r="F34" s="10" t="s">
        <v>84</v>
      </c>
      <c r="G34" s="10" t="s">
        <v>78</v>
      </c>
      <c r="H34" s="10" t="s">
        <v>79</v>
      </c>
      <c r="I34" s="10" t="s">
        <v>75</v>
      </c>
      <c r="J34" s="10">
        <f t="shared" si="0"/>
        <v>892000</v>
      </c>
      <c r="K34" s="10">
        <f t="shared" si="1"/>
        <v>205000</v>
      </c>
      <c r="L34" s="10">
        <f t="shared" si="2"/>
        <v>129000</v>
      </c>
      <c r="M34" s="10">
        <f t="shared" si="3"/>
        <v>55000</v>
      </c>
      <c r="N34" s="10">
        <f t="shared" si="4"/>
        <v>46000</v>
      </c>
      <c r="O34" s="16">
        <f t="shared" si="5"/>
        <v>1327000</v>
      </c>
      <c r="P34" s="22">
        <f t="shared" si="6"/>
        <v>1189000</v>
      </c>
      <c r="Q34" s="17">
        <f t="shared" si="7"/>
        <v>138000</v>
      </c>
      <c r="R34" s="17">
        <f t="shared" si="17"/>
        <v>92000</v>
      </c>
      <c r="S34" s="8">
        <f t="shared" si="18"/>
        <v>66936</v>
      </c>
      <c r="T34" s="8">
        <f t="shared" si="8"/>
        <v>15383</v>
      </c>
      <c r="U34" s="8">
        <f t="shared" si="9"/>
        <v>9680</v>
      </c>
      <c r="V34" s="8">
        <v>0</v>
      </c>
      <c r="W34" s="9">
        <f t="shared" si="10"/>
        <v>46000</v>
      </c>
      <c r="X34" s="27">
        <f t="shared" si="19"/>
        <v>137999</v>
      </c>
      <c r="Y34" s="9">
        <f t="shared" si="11"/>
        <v>825064</v>
      </c>
      <c r="Z34" s="9">
        <f t="shared" si="12"/>
        <v>189617</v>
      </c>
      <c r="AA34" s="9">
        <f t="shared" si="13"/>
        <v>119320</v>
      </c>
      <c r="AB34" s="9">
        <f t="shared" si="14"/>
        <v>55000</v>
      </c>
      <c r="AC34" s="9">
        <f t="shared" si="15"/>
        <v>0</v>
      </c>
      <c r="AD34" s="27">
        <f t="shared" si="20"/>
        <v>1189001</v>
      </c>
      <c r="AE34" s="9">
        <f t="shared" si="21"/>
        <v>891500</v>
      </c>
    </row>
    <row r="35" spans="1:31" x14ac:dyDescent="0.25">
      <c r="A35" s="15" t="s">
        <v>269</v>
      </c>
      <c r="B35" s="15" t="s">
        <v>45</v>
      </c>
      <c r="C35" s="15" t="s">
        <v>270</v>
      </c>
      <c r="D35" s="10" t="s">
        <v>14</v>
      </c>
      <c r="E35" s="10" t="s">
        <v>83</v>
      </c>
      <c r="F35" s="10" t="s">
        <v>77</v>
      </c>
      <c r="G35" s="10" t="s">
        <v>78</v>
      </c>
      <c r="H35" s="10" t="s">
        <v>79</v>
      </c>
      <c r="I35" s="10" t="s">
        <v>75</v>
      </c>
      <c r="J35" s="10">
        <f t="shared" si="0"/>
        <v>985000</v>
      </c>
      <c r="K35" s="10">
        <f t="shared" si="1"/>
        <v>227000</v>
      </c>
      <c r="L35" s="10">
        <f t="shared" si="2"/>
        <v>143000</v>
      </c>
      <c r="M35" s="10">
        <f t="shared" si="3"/>
        <v>61000</v>
      </c>
      <c r="N35" s="10">
        <f t="shared" si="4"/>
        <v>51000</v>
      </c>
      <c r="O35" s="16">
        <f t="shared" si="5"/>
        <v>1467000</v>
      </c>
      <c r="P35" s="22">
        <f t="shared" si="6"/>
        <v>1314000</v>
      </c>
      <c r="Q35" s="17">
        <f t="shared" si="7"/>
        <v>153000</v>
      </c>
      <c r="R35" s="17">
        <f t="shared" si="17"/>
        <v>102000</v>
      </c>
      <c r="S35" s="8">
        <f t="shared" si="18"/>
        <v>74148</v>
      </c>
      <c r="T35" s="8">
        <f t="shared" si="8"/>
        <v>17088</v>
      </c>
      <c r="U35" s="8">
        <f t="shared" si="9"/>
        <v>10765</v>
      </c>
      <c r="V35" s="8">
        <v>0</v>
      </c>
      <c r="W35" s="9">
        <f t="shared" si="10"/>
        <v>51000</v>
      </c>
      <c r="X35" s="27">
        <f t="shared" si="19"/>
        <v>153001</v>
      </c>
      <c r="Y35" s="9">
        <f t="shared" si="11"/>
        <v>910852</v>
      </c>
      <c r="Z35" s="9">
        <f t="shared" si="12"/>
        <v>209912</v>
      </c>
      <c r="AA35" s="9">
        <f t="shared" si="13"/>
        <v>132235</v>
      </c>
      <c r="AB35" s="9">
        <f t="shared" si="14"/>
        <v>61000</v>
      </c>
      <c r="AC35" s="9">
        <f t="shared" si="15"/>
        <v>0</v>
      </c>
      <c r="AD35" s="27">
        <f t="shared" si="20"/>
        <v>1313999</v>
      </c>
      <c r="AE35" s="9">
        <f t="shared" si="21"/>
        <v>984500</v>
      </c>
    </row>
    <row r="36" spans="1:31" x14ac:dyDescent="0.25">
      <c r="A36" s="15" t="s">
        <v>197</v>
      </c>
      <c r="B36" s="15" t="s">
        <v>198</v>
      </c>
      <c r="C36" s="15" t="s">
        <v>199</v>
      </c>
      <c r="D36" s="10" t="s">
        <v>13</v>
      </c>
      <c r="E36" s="10" t="s">
        <v>76</v>
      </c>
      <c r="F36" s="30" t="s">
        <v>77</v>
      </c>
      <c r="G36" s="30" t="s">
        <v>78</v>
      </c>
      <c r="H36" s="10" t="s">
        <v>79</v>
      </c>
      <c r="I36" s="10" t="s">
        <v>75</v>
      </c>
      <c r="J36" s="10">
        <f t="shared" si="0"/>
        <v>35000</v>
      </c>
      <c r="K36" s="10">
        <f t="shared" si="1"/>
        <v>8000</v>
      </c>
      <c r="L36" s="10">
        <f t="shared" si="2"/>
        <v>5000</v>
      </c>
      <c r="M36" s="10">
        <f t="shared" si="3"/>
        <v>2000</v>
      </c>
      <c r="N36" s="10">
        <f t="shared" si="4"/>
        <v>2000</v>
      </c>
      <c r="O36" s="16">
        <f t="shared" si="5"/>
        <v>52000</v>
      </c>
      <c r="P36" s="22">
        <f t="shared" si="6"/>
        <v>46000</v>
      </c>
      <c r="Q36" s="17">
        <f t="shared" si="7"/>
        <v>6000</v>
      </c>
      <c r="R36" s="17">
        <f t="shared" si="17"/>
        <v>4000</v>
      </c>
      <c r="S36" s="8">
        <f t="shared" si="18"/>
        <v>2917</v>
      </c>
      <c r="T36" s="8">
        <f t="shared" si="8"/>
        <v>667</v>
      </c>
      <c r="U36" s="8">
        <f t="shared" si="9"/>
        <v>417</v>
      </c>
      <c r="V36" s="8">
        <v>0</v>
      </c>
      <c r="W36" s="9">
        <f t="shared" si="10"/>
        <v>2000</v>
      </c>
      <c r="X36" s="27">
        <f t="shared" si="19"/>
        <v>6001</v>
      </c>
      <c r="Y36" s="9">
        <f t="shared" si="11"/>
        <v>32083</v>
      </c>
      <c r="Z36" s="9">
        <f t="shared" si="12"/>
        <v>7333</v>
      </c>
      <c r="AA36" s="9">
        <f t="shared" si="13"/>
        <v>4583</v>
      </c>
      <c r="AB36" s="9">
        <f t="shared" si="14"/>
        <v>2000</v>
      </c>
      <c r="AC36" s="9">
        <f t="shared" si="15"/>
        <v>0</v>
      </c>
      <c r="AD36" s="27">
        <f t="shared" si="20"/>
        <v>45999</v>
      </c>
      <c r="AE36" s="9">
        <f t="shared" si="21"/>
        <v>34500</v>
      </c>
    </row>
    <row r="37" spans="1:31" x14ac:dyDescent="0.25">
      <c r="A37" s="15" t="s">
        <v>206</v>
      </c>
      <c r="B37" s="15" t="s">
        <v>207</v>
      </c>
      <c r="C37" s="15" t="s">
        <v>208</v>
      </c>
      <c r="D37" s="10" t="s">
        <v>16</v>
      </c>
      <c r="E37" s="10" t="s">
        <v>76</v>
      </c>
      <c r="F37" s="11" t="s">
        <v>77</v>
      </c>
      <c r="G37" s="11" t="s">
        <v>78</v>
      </c>
      <c r="H37" s="10" t="s">
        <v>79</v>
      </c>
      <c r="I37" s="10" t="s">
        <v>75</v>
      </c>
      <c r="J37" s="10">
        <f t="shared" si="0"/>
        <v>51000</v>
      </c>
      <c r="K37" s="10">
        <f t="shared" si="1"/>
        <v>12000</v>
      </c>
      <c r="L37" s="10">
        <f t="shared" si="2"/>
        <v>8000</v>
      </c>
      <c r="M37" s="10">
        <f t="shared" si="3"/>
        <v>3000</v>
      </c>
      <c r="N37" s="10">
        <f t="shared" si="4"/>
        <v>2000</v>
      </c>
      <c r="O37" s="16">
        <f t="shared" si="5"/>
        <v>76000</v>
      </c>
      <c r="P37" s="22">
        <f t="shared" si="6"/>
        <v>70000</v>
      </c>
      <c r="Q37" s="17">
        <f t="shared" si="7"/>
        <v>6000</v>
      </c>
      <c r="R37" s="17">
        <f t="shared" si="17"/>
        <v>4000</v>
      </c>
      <c r="S37" s="8">
        <f t="shared" si="18"/>
        <v>2873</v>
      </c>
      <c r="T37" s="8">
        <f t="shared" si="8"/>
        <v>676</v>
      </c>
      <c r="U37" s="8">
        <f t="shared" si="9"/>
        <v>451</v>
      </c>
      <c r="V37" s="8">
        <v>0</v>
      </c>
      <c r="W37" s="9">
        <f t="shared" si="10"/>
        <v>2000</v>
      </c>
      <c r="X37" s="27">
        <f t="shared" si="19"/>
        <v>6000</v>
      </c>
      <c r="Y37" s="9">
        <f t="shared" si="11"/>
        <v>48127</v>
      </c>
      <c r="Z37" s="9">
        <f t="shared" si="12"/>
        <v>11324</v>
      </c>
      <c r="AA37" s="9">
        <f t="shared" si="13"/>
        <v>7549</v>
      </c>
      <c r="AB37" s="9">
        <f t="shared" si="14"/>
        <v>3000</v>
      </c>
      <c r="AC37" s="9">
        <f t="shared" si="15"/>
        <v>0</v>
      </c>
      <c r="AD37" s="27">
        <f t="shared" si="20"/>
        <v>70000</v>
      </c>
      <c r="AE37" s="9">
        <f t="shared" si="21"/>
        <v>50500</v>
      </c>
    </row>
    <row r="38" spans="1:31" x14ac:dyDescent="0.25">
      <c r="A38" s="15" t="s">
        <v>266</v>
      </c>
      <c r="B38" s="15" t="s">
        <v>267</v>
      </c>
      <c r="C38" s="15" t="s">
        <v>268</v>
      </c>
      <c r="D38" s="10" t="s">
        <v>18</v>
      </c>
      <c r="E38" s="10" t="s">
        <v>72</v>
      </c>
      <c r="F38" s="10" t="s">
        <v>77</v>
      </c>
      <c r="G38" s="10" t="s">
        <v>74</v>
      </c>
      <c r="H38" s="10" t="s">
        <v>79</v>
      </c>
      <c r="I38" s="10" t="s">
        <v>75</v>
      </c>
      <c r="J38" s="10">
        <f t="shared" ref="J38:J69" si="22">RIGHT(C38,3)*1000</f>
        <v>115000</v>
      </c>
      <c r="K38" s="10">
        <f t="shared" ref="K38:K69" si="23">ROUND(J38*0.23,-3)</f>
        <v>26000</v>
      </c>
      <c r="L38" s="10">
        <f t="shared" ref="L38:L69" si="24">ROUND(K38*0.63,-3)</f>
        <v>16000</v>
      </c>
      <c r="M38" s="10">
        <f t="shared" ref="M38:M69" si="25">ROUND(L38*0.43,-3)</f>
        <v>7000</v>
      </c>
      <c r="N38" s="10">
        <f t="shared" ref="N38:N69" si="26">ROUND(M38*0.83,-3)</f>
        <v>6000</v>
      </c>
      <c r="O38" s="16">
        <f t="shared" ref="O38:O69" si="27">SUM(J38:N38)</f>
        <v>170000</v>
      </c>
      <c r="P38" s="22">
        <f t="shared" ref="P38:P69" si="28">+O38-Q38</f>
        <v>152000</v>
      </c>
      <c r="Q38" s="17">
        <f t="shared" ref="Q38:Q69" si="29">N38*3</f>
        <v>18000</v>
      </c>
      <c r="R38" s="17">
        <f t="shared" ref="R38:R69" si="30">+Q38-N38</f>
        <v>12000</v>
      </c>
      <c r="S38" s="8">
        <f t="shared" ref="S38:S69" si="31">ROUND($J38*$R38/SUM($J38:$L38),0)</f>
        <v>8790</v>
      </c>
      <c r="T38" s="8">
        <f t="shared" ref="T38:T69" si="32">ROUND($K38*$R38/SUM($J38:$L38),0)</f>
        <v>1987</v>
      </c>
      <c r="U38" s="8">
        <f t="shared" ref="U38:U69" si="33">ROUND($L38*$R38/SUM($J38:$L38),0)</f>
        <v>1223</v>
      </c>
      <c r="V38" s="8">
        <v>0</v>
      </c>
      <c r="W38" s="9">
        <f t="shared" ref="W38:W69" si="34">+N38</f>
        <v>6000</v>
      </c>
      <c r="X38" s="27">
        <f t="shared" ref="X38:X69" si="35">SUM(S38:W38)</f>
        <v>18000</v>
      </c>
      <c r="Y38" s="9">
        <f t="shared" ref="Y38:Y69" si="36">+J38-S38</f>
        <v>106210</v>
      </c>
      <c r="Z38" s="9">
        <f t="shared" ref="Z38:Z69" si="37">+K38-T38</f>
        <v>24013</v>
      </c>
      <c r="AA38" s="9">
        <f t="shared" ref="AA38:AA69" si="38">+L38-U38</f>
        <v>14777</v>
      </c>
      <c r="AB38" s="9">
        <f t="shared" ref="AB38:AB69" si="39">+M38-V38</f>
        <v>7000</v>
      </c>
      <c r="AC38" s="9">
        <f t="shared" ref="AC38:AC69" si="40">+N38-W38</f>
        <v>0</v>
      </c>
      <c r="AD38" s="27">
        <f t="shared" ref="AD38:AD69" si="41">SUM(Y38:AC38)</f>
        <v>152000</v>
      </c>
      <c r="AE38" s="9">
        <f t="shared" si="21"/>
        <v>114500</v>
      </c>
    </row>
    <row r="39" spans="1:31" x14ac:dyDescent="0.25">
      <c r="A39" s="15" t="s">
        <v>120</v>
      </c>
      <c r="B39" s="15" t="s">
        <v>121</v>
      </c>
      <c r="C39" s="15" t="s">
        <v>122</v>
      </c>
      <c r="D39" s="10" t="s">
        <v>15</v>
      </c>
      <c r="E39" s="10" t="s">
        <v>76</v>
      </c>
      <c r="F39" s="30" t="s">
        <v>77</v>
      </c>
      <c r="G39" s="30" t="s">
        <v>78</v>
      </c>
      <c r="H39" s="10" t="s">
        <v>79</v>
      </c>
      <c r="I39" s="10" t="s">
        <v>75</v>
      </c>
      <c r="J39" s="10">
        <f t="shared" si="22"/>
        <v>150000</v>
      </c>
      <c r="K39" s="10">
        <f t="shared" si="23"/>
        <v>35000</v>
      </c>
      <c r="L39" s="10">
        <f t="shared" si="24"/>
        <v>22000</v>
      </c>
      <c r="M39" s="10">
        <f t="shared" si="25"/>
        <v>9000</v>
      </c>
      <c r="N39" s="10">
        <f t="shared" si="26"/>
        <v>7000</v>
      </c>
      <c r="O39" s="16">
        <f t="shared" si="27"/>
        <v>223000</v>
      </c>
      <c r="P39" s="22">
        <f t="shared" si="28"/>
        <v>202000</v>
      </c>
      <c r="Q39" s="17">
        <f t="shared" si="29"/>
        <v>21000</v>
      </c>
      <c r="R39" s="17">
        <f t="shared" si="30"/>
        <v>14000</v>
      </c>
      <c r="S39" s="8">
        <f t="shared" si="31"/>
        <v>10145</v>
      </c>
      <c r="T39" s="8">
        <f t="shared" si="32"/>
        <v>2367</v>
      </c>
      <c r="U39" s="8">
        <f t="shared" si="33"/>
        <v>1488</v>
      </c>
      <c r="V39" s="8">
        <v>0</v>
      </c>
      <c r="W39" s="9">
        <f t="shared" si="34"/>
        <v>7000</v>
      </c>
      <c r="X39" s="27">
        <f t="shared" si="35"/>
        <v>21000</v>
      </c>
      <c r="Y39" s="9">
        <f t="shared" si="36"/>
        <v>139855</v>
      </c>
      <c r="Z39" s="9">
        <f t="shared" si="37"/>
        <v>32633</v>
      </c>
      <c r="AA39" s="9">
        <f t="shared" si="38"/>
        <v>20512</v>
      </c>
      <c r="AB39" s="9">
        <f t="shared" si="39"/>
        <v>9000</v>
      </c>
      <c r="AC39" s="9">
        <f t="shared" si="40"/>
        <v>0</v>
      </c>
      <c r="AD39" s="27">
        <f t="shared" si="41"/>
        <v>202000</v>
      </c>
      <c r="AE39" s="9">
        <f t="shared" si="21"/>
        <v>149500</v>
      </c>
    </row>
    <row r="40" spans="1:31" x14ac:dyDescent="0.25">
      <c r="A40" s="15" t="s">
        <v>318</v>
      </c>
      <c r="B40" s="15" t="s">
        <v>319</v>
      </c>
      <c r="C40" s="15" t="s">
        <v>320</v>
      </c>
      <c r="D40" s="10" t="s">
        <v>11</v>
      </c>
      <c r="E40" s="10" t="s">
        <v>76</v>
      </c>
      <c r="F40" s="10" t="s">
        <v>84</v>
      </c>
      <c r="G40" s="10" t="s">
        <v>78</v>
      </c>
      <c r="H40" s="10" t="s">
        <v>79</v>
      </c>
      <c r="I40" s="10" t="s">
        <v>75</v>
      </c>
      <c r="J40" s="10">
        <f t="shared" si="22"/>
        <v>152000</v>
      </c>
      <c r="K40" s="10">
        <f t="shared" si="23"/>
        <v>35000</v>
      </c>
      <c r="L40" s="10">
        <f t="shared" si="24"/>
        <v>22000</v>
      </c>
      <c r="M40" s="10">
        <f t="shared" si="25"/>
        <v>9000</v>
      </c>
      <c r="N40" s="10">
        <f t="shared" si="26"/>
        <v>7000</v>
      </c>
      <c r="O40" s="16">
        <f t="shared" si="27"/>
        <v>225000</v>
      </c>
      <c r="P40" s="22">
        <f t="shared" si="28"/>
        <v>204000</v>
      </c>
      <c r="Q40" s="17">
        <f t="shared" si="29"/>
        <v>21000</v>
      </c>
      <c r="R40" s="17">
        <f t="shared" si="30"/>
        <v>14000</v>
      </c>
      <c r="S40" s="8">
        <f t="shared" si="31"/>
        <v>10182</v>
      </c>
      <c r="T40" s="8">
        <f t="shared" si="32"/>
        <v>2344</v>
      </c>
      <c r="U40" s="8">
        <f t="shared" si="33"/>
        <v>1474</v>
      </c>
      <c r="V40" s="8">
        <v>0</v>
      </c>
      <c r="W40" s="9">
        <f t="shared" si="34"/>
        <v>7000</v>
      </c>
      <c r="X40" s="27">
        <f t="shared" si="35"/>
        <v>21000</v>
      </c>
      <c r="Y40" s="9">
        <f t="shared" si="36"/>
        <v>141818</v>
      </c>
      <c r="Z40" s="9">
        <f t="shared" si="37"/>
        <v>32656</v>
      </c>
      <c r="AA40" s="9">
        <f t="shared" si="38"/>
        <v>20526</v>
      </c>
      <c r="AB40" s="9">
        <f t="shared" si="39"/>
        <v>9000</v>
      </c>
      <c r="AC40" s="9">
        <f t="shared" si="40"/>
        <v>0</v>
      </c>
      <c r="AD40" s="27">
        <f t="shared" si="41"/>
        <v>204000</v>
      </c>
      <c r="AE40" s="9">
        <f t="shared" si="21"/>
        <v>151500</v>
      </c>
    </row>
    <row r="41" spans="1:31" x14ac:dyDescent="0.25">
      <c r="A41" s="15" t="s">
        <v>134</v>
      </c>
      <c r="B41" s="15" t="s">
        <v>135</v>
      </c>
      <c r="C41" s="15" t="s">
        <v>136</v>
      </c>
      <c r="D41" s="10" t="s">
        <v>15</v>
      </c>
      <c r="E41" s="10" t="s">
        <v>83</v>
      </c>
      <c r="F41" s="10" t="s">
        <v>77</v>
      </c>
      <c r="G41" s="10" t="s">
        <v>78</v>
      </c>
      <c r="H41" s="10" t="s">
        <v>79</v>
      </c>
      <c r="I41" s="10" t="s">
        <v>75</v>
      </c>
      <c r="J41" s="10">
        <f t="shared" si="22"/>
        <v>175000</v>
      </c>
      <c r="K41" s="10">
        <f t="shared" si="23"/>
        <v>40000</v>
      </c>
      <c r="L41" s="10">
        <f t="shared" si="24"/>
        <v>25000</v>
      </c>
      <c r="M41" s="10">
        <f t="shared" si="25"/>
        <v>11000</v>
      </c>
      <c r="N41" s="10">
        <f t="shared" si="26"/>
        <v>9000</v>
      </c>
      <c r="O41" s="16">
        <f t="shared" si="27"/>
        <v>260000</v>
      </c>
      <c r="P41" s="22">
        <f t="shared" si="28"/>
        <v>233000</v>
      </c>
      <c r="Q41" s="17">
        <f t="shared" si="29"/>
        <v>27000</v>
      </c>
      <c r="R41" s="17">
        <f t="shared" si="30"/>
        <v>18000</v>
      </c>
      <c r="S41" s="8">
        <f t="shared" si="31"/>
        <v>13125</v>
      </c>
      <c r="T41" s="8">
        <f t="shared" si="32"/>
        <v>3000</v>
      </c>
      <c r="U41" s="8">
        <f t="shared" si="33"/>
        <v>1875</v>
      </c>
      <c r="V41" s="8">
        <v>0</v>
      </c>
      <c r="W41" s="9">
        <f t="shared" si="34"/>
        <v>9000</v>
      </c>
      <c r="X41" s="27">
        <f t="shared" si="35"/>
        <v>27000</v>
      </c>
      <c r="Y41" s="9">
        <f t="shared" si="36"/>
        <v>161875</v>
      </c>
      <c r="Z41" s="9">
        <f t="shared" si="37"/>
        <v>37000</v>
      </c>
      <c r="AA41" s="9">
        <f t="shared" si="38"/>
        <v>23125</v>
      </c>
      <c r="AB41" s="9">
        <f t="shared" si="39"/>
        <v>11000</v>
      </c>
      <c r="AC41" s="9">
        <f t="shared" si="40"/>
        <v>0</v>
      </c>
      <c r="AD41" s="27">
        <f t="shared" si="41"/>
        <v>233000</v>
      </c>
      <c r="AE41" s="9">
        <f t="shared" si="21"/>
        <v>174500</v>
      </c>
    </row>
    <row r="42" spans="1:31" x14ac:dyDescent="0.25">
      <c r="A42" s="15" t="s">
        <v>117</v>
      </c>
      <c r="B42" s="15" t="s">
        <v>118</v>
      </c>
      <c r="C42" s="15" t="s">
        <v>119</v>
      </c>
      <c r="D42" s="10" t="s">
        <v>17</v>
      </c>
      <c r="E42" s="10" t="s">
        <v>72</v>
      </c>
      <c r="F42" s="31" t="s">
        <v>77</v>
      </c>
      <c r="G42" s="31" t="s">
        <v>74</v>
      </c>
      <c r="H42" s="10" t="s">
        <v>79</v>
      </c>
      <c r="I42" s="10" t="s">
        <v>75</v>
      </c>
      <c r="J42" s="10">
        <f t="shared" si="22"/>
        <v>186000</v>
      </c>
      <c r="K42" s="10">
        <f t="shared" si="23"/>
        <v>43000</v>
      </c>
      <c r="L42" s="10">
        <f t="shared" si="24"/>
        <v>27000</v>
      </c>
      <c r="M42" s="10">
        <f t="shared" si="25"/>
        <v>12000</v>
      </c>
      <c r="N42" s="10">
        <f t="shared" si="26"/>
        <v>10000</v>
      </c>
      <c r="O42" s="16">
        <f t="shared" si="27"/>
        <v>278000</v>
      </c>
      <c r="P42" s="22">
        <f t="shared" si="28"/>
        <v>248000</v>
      </c>
      <c r="Q42" s="17">
        <f t="shared" si="29"/>
        <v>30000</v>
      </c>
      <c r="R42" s="17">
        <f t="shared" si="30"/>
        <v>20000</v>
      </c>
      <c r="S42" s="8">
        <f t="shared" si="31"/>
        <v>14531</v>
      </c>
      <c r="T42" s="8">
        <f t="shared" si="32"/>
        <v>3359</v>
      </c>
      <c r="U42" s="8">
        <f t="shared" si="33"/>
        <v>2109</v>
      </c>
      <c r="V42" s="8">
        <v>0</v>
      </c>
      <c r="W42" s="9">
        <f t="shared" si="34"/>
        <v>10000</v>
      </c>
      <c r="X42" s="27">
        <f t="shared" si="35"/>
        <v>29999</v>
      </c>
      <c r="Y42" s="9">
        <f t="shared" si="36"/>
        <v>171469</v>
      </c>
      <c r="Z42" s="9">
        <f t="shared" si="37"/>
        <v>39641</v>
      </c>
      <c r="AA42" s="9">
        <f t="shared" si="38"/>
        <v>24891</v>
      </c>
      <c r="AB42" s="9">
        <f t="shared" si="39"/>
        <v>12000</v>
      </c>
      <c r="AC42" s="9">
        <f t="shared" si="40"/>
        <v>0</v>
      </c>
      <c r="AD42" s="27">
        <f t="shared" si="41"/>
        <v>248001</v>
      </c>
      <c r="AE42" s="9">
        <f t="shared" si="21"/>
        <v>185500</v>
      </c>
    </row>
    <row r="43" spans="1:31" x14ac:dyDescent="0.25">
      <c r="A43" s="15" t="s">
        <v>358</v>
      </c>
      <c r="B43" s="15" t="s">
        <v>359</v>
      </c>
      <c r="C43" s="15" t="s">
        <v>360</v>
      </c>
      <c r="D43" s="10" t="s">
        <v>13</v>
      </c>
      <c r="E43" s="10" t="s">
        <v>83</v>
      </c>
      <c r="F43" s="10" t="s">
        <v>77</v>
      </c>
      <c r="G43" s="10" t="s">
        <v>78</v>
      </c>
      <c r="H43" s="10" t="s">
        <v>79</v>
      </c>
      <c r="I43" s="10" t="s">
        <v>75</v>
      </c>
      <c r="J43" s="10">
        <f t="shared" si="22"/>
        <v>220000</v>
      </c>
      <c r="K43" s="10">
        <f t="shared" si="23"/>
        <v>51000</v>
      </c>
      <c r="L43" s="10">
        <f t="shared" si="24"/>
        <v>32000</v>
      </c>
      <c r="M43" s="10">
        <f t="shared" si="25"/>
        <v>14000</v>
      </c>
      <c r="N43" s="10">
        <f t="shared" si="26"/>
        <v>12000</v>
      </c>
      <c r="O43" s="16">
        <f t="shared" si="27"/>
        <v>329000</v>
      </c>
      <c r="P43" s="22">
        <f t="shared" si="28"/>
        <v>293000</v>
      </c>
      <c r="Q43" s="17">
        <f t="shared" si="29"/>
        <v>36000</v>
      </c>
      <c r="R43" s="17">
        <f t="shared" si="30"/>
        <v>24000</v>
      </c>
      <c r="S43" s="8">
        <f t="shared" si="31"/>
        <v>17426</v>
      </c>
      <c r="T43" s="8">
        <f t="shared" si="32"/>
        <v>4040</v>
      </c>
      <c r="U43" s="8">
        <f t="shared" si="33"/>
        <v>2535</v>
      </c>
      <c r="V43" s="8">
        <v>0</v>
      </c>
      <c r="W43" s="9">
        <f t="shared" si="34"/>
        <v>12000</v>
      </c>
      <c r="X43" s="27">
        <f t="shared" si="35"/>
        <v>36001</v>
      </c>
      <c r="Y43" s="9">
        <f t="shared" si="36"/>
        <v>202574</v>
      </c>
      <c r="Z43" s="9">
        <f t="shared" si="37"/>
        <v>46960</v>
      </c>
      <c r="AA43" s="9">
        <f t="shared" si="38"/>
        <v>29465</v>
      </c>
      <c r="AB43" s="9">
        <f t="shared" si="39"/>
        <v>14000</v>
      </c>
      <c r="AC43" s="9">
        <f t="shared" si="40"/>
        <v>0</v>
      </c>
      <c r="AD43" s="27">
        <f t="shared" si="41"/>
        <v>292999</v>
      </c>
      <c r="AE43" s="9">
        <f t="shared" si="21"/>
        <v>219500</v>
      </c>
    </row>
    <row r="44" spans="1:31" x14ac:dyDescent="0.25">
      <c r="A44" s="15" t="s">
        <v>416</v>
      </c>
      <c r="B44" s="15" t="s">
        <v>417</v>
      </c>
      <c r="C44" s="15" t="s">
        <v>418</v>
      </c>
      <c r="D44" s="10" t="s">
        <v>10</v>
      </c>
      <c r="E44" s="10" t="s">
        <v>72</v>
      </c>
      <c r="F44" s="10" t="s">
        <v>77</v>
      </c>
      <c r="G44" s="10" t="s">
        <v>74</v>
      </c>
      <c r="H44" s="10" t="s">
        <v>79</v>
      </c>
      <c r="I44" s="10" t="s">
        <v>75</v>
      </c>
      <c r="J44" s="10">
        <f t="shared" si="22"/>
        <v>226000</v>
      </c>
      <c r="K44" s="10">
        <f t="shared" si="23"/>
        <v>52000</v>
      </c>
      <c r="L44" s="10">
        <f t="shared" si="24"/>
        <v>33000</v>
      </c>
      <c r="M44" s="10">
        <f t="shared" si="25"/>
        <v>14000</v>
      </c>
      <c r="N44" s="10">
        <f t="shared" si="26"/>
        <v>12000</v>
      </c>
      <c r="O44" s="16">
        <f t="shared" si="27"/>
        <v>337000</v>
      </c>
      <c r="P44" s="22">
        <f t="shared" si="28"/>
        <v>301000</v>
      </c>
      <c r="Q44" s="17">
        <f t="shared" si="29"/>
        <v>36000</v>
      </c>
      <c r="R44" s="17">
        <f t="shared" si="30"/>
        <v>24000</v>
      </c>
      <c r="S44" s="8">
        <f t="shared" si="31"/>
        <v>17441</v>
      </c>
      <c r="T44" s="8">
        <f t="shared" si="32"/>
        <v>4013</v>
      </c>
      <c r="U44" s="8">
        <f t="shared" si="33"/>
        <v>2547</v>
      </c>
      <c r="V44" s="8">
        <v>0</v>
      </c>
      <c r="W44" s="9">
        <f t="shared" si="34"/>
        <v>12000</v>
      </c>
      <c r="X44" s="27">
        <f t="shared" si="35"/>
        <v>36001</v>
      </c>
      <c r="Y44" s="9">
        <f t="shared" si="36"/>
        <v>208559</v>
      </c>
      <c r="Z44" s="9">
        <f t="shared" si="37"/>
        <v>47987</v>
      </c>
      <c r="AA44" s="9">
        <f t="shared" si="38"/>
        <v>30453</v>
      </c>
      <c r="AB44" s="9">
        <f t="shared" si="39"/>
        <v>14000</v>
      </c>
      <c r="AC44" s="9">
        <f t="shared" si="40"/>
        <v>0</v>
      </c>
      <c r="AD44" s="27">
        <f t="shared" si="41"/>
        <v>300999</v>
      </c>
      <c r="AE44" s="9">
        <f t="shared" si="21"/>
        <v>225500</v>
      </c>
    </row>
    <row r="45" spans="1:31" x14ac:dyDescent="0.25">
      <c r="A45" s="15" t="s">
        <v>42</v>
      </c>
      <c r="B45" s="15" t="s">
        <v>354</v>
      </c>
      <c r="C45" s="15" t="s">
        <v>355</v>
      </c>
      <c r="D45" s="10" t="s">
        <v>15</v>
      </c>
      <c r="E45" s="10" t="s">
        <v>83</v>
      </c>
      <c r="F45" s="10" t="s">
        <v>77</v>
      </c>
      <c r="G45" s="10" t="s">
        <v>78</v>
      </c>
      <c r="H45" s="10" t="s">
        <v>79</v>
      </c>
      <c r="I45" s="10" t="s">
        <v>75</v>
      </c>
      <c r="J45" s="10">
        <f t="shared" si="22"/>
        <v>246000</v>
      </c>
      <c r="K45" s="10">
        <f t="shared" si="23"/>
        <v>57000</v>
      </c>
      <c r="L45" s="10">
        <f t="shared" si="24"/>
        <v>36000</v>
      </c>
      <c r="M45" s="10">
        <f t="shared" si="25"/>
        <v>15000</v>
      </c>
      <c r="N45" s="10">
        <f t="shared" si="26"/>
        <v>12000</v>
      </c>
      <c r="O45" s="16">
        <f t="shared" si="27"/>
        <v>366000</v>
      </c>
      <c r="P45" s="22">
        <f t="shared" si="28"/>
        <v>330000</v>
      </c>
      <c r="Q45" s="17">
        <f t="shared" si="29"/>
        <v>36000</v>
      </c>
      <c r="R45" s="17">
        <f t="shared" si="30"/>
        <v>24000</v>
      </c>
      <c r="S45" s="8">
        <f t="shared" si="31"/>
        <v>17416</v>
      </c>
      <c r="T45" s="8">
        <f t="shared" si="32"/>
        <v>4035</v>
      </c>
      <c r="U45" s="8">
        <f t="shared" si="33"/>
        <v>2549</v>
      </c>
      <c r="V45" s="8">
        <v>0</v>
      </c>
      <c r="W45" s="9">
        <f t="shared" si="34"/>
        <v>12000</v>
      </c>
      <c r="X45" s="27">
        <f t="shared" si="35"/>
        <v>36000</v>
      </c>
      <c r="Y45" s="9">
        <f t="shared" si="36"/>
        <v>228584</v>
      </c>
      <c r="Z45" s="9">
        <f t="shared" si="37"/>
        <v>52965</v>
      </c>
      <c r="AA45" s="9">
        <f t="shared" si="38"/>
        <v>33451</v>
      </c>
      <c r="AB45" s="9">
        <f t="shared" si="39"/>
        <v>15000</v>
      </c>
      <c r="AC45" s="9">
        <f t="shared" si="40"/>
        <v>0</v>
      </c>
      <c r="AD45" s="27">
        <f t="shared" si="41"/>
        <v>330000</v>
      </c>
      <c r="AE45" s="9">
        <f t="shared" si="21"/>
        <v>245500</v>
      </c>
    </row>
    <row r="46" spans="1:31" x14ac:dyDescent="0.25">
      <c r="A46" s="15" t="s">
        <v>102</v>
      </c>
      <c r="B46" s="15" t="s">
        <v>22</v>
      </c>
      <c r="C46" s="15" t="s">
        <v>103</v>
      </c>
      <c r="D46" s="10" t="s">
        <v>11</v>
      </c>
      <c r="E46" s="10" t="s">
        <v>76</v>
      </c>
      <c r="F46" s="30" t="s">
        <v>77</v>
      </c>
      <c r="G46" s="30" t="s">
        <v>78</v>
      </c>
      <c r="H46" s="10" t="s">
        <v>79</v>
      </c>
      <c r="I46" s="10" t="s">
        <v>75</v>
      </c>
      <c r="J46" s="10">
        <f t="shared" si="22"/>
        <v>314000</v>
      </c>
      <c r="K46" s="10">
        <f t="shared" si="23"/>
        <v>72000</v>
      </c>
      <c r="L46" s="10">
        <f t="shared" si="24"/>
        <v>45000</v>
      </c>
      <c r="M46" s="10">
        <f t="shared" si="25"/>
        <v>19000</v>
      </c>
      <c r="N46" s="10">
        <f t="shared" si="26"/>
        <v>16000</v>
      </c>
      <c r="O46" s="16">
        <f t="shared" si="27"/>
        <v>466000</v>
      </c>
      <c r="P46" s="22">
        <f t="shared" si="28"/>
        <v>418000</v>
      </c>
      <c r="Q46" s="17">
        <f t="shared" si="29"/>
        <v>48000</v>
      </c>
      <c r="R46" s="17">
        <f t="shared" si="30"/>
        <v>32000</v>
      </c>
      <c r="S46" s="8">
        <f t="shared" si="31"/>
        <v>23313</v>
      </c>
      <c r="T46" s="8">
        <f t="shared" si="32"/>
        <v>5346</v>
      </c>
      <c r="U46" s="8">
        <f t="shared" si="33"/>
        <v>3341</v>
      </c>
      <c r="V46" s="8">
        <v>0</v>
      </c>
      <c r="W46" s="9">
        <f t="shared" si="34"/>
        <v>16000</v>
      </c>
      <c r="X46" s="27">
        <f t="shared" si="35"/>
        <v>48000</v>
      </c>
      <c r="Y46" s="9">
        <f t="shared" si="36"/>
        <v>290687</v>
      </c>
      <c r="Z46" s="9">
        <f t="shared" si="37"/>
        <v>66654</v>
      </c>
      <c r="AA46" s="9">
        <f t="shared" si="38"/>
        <v>41659</v>
      </c>
      <c r="AB46" s="9">
        <f t="shared" si="39"/>
        <v>19000</v>
      </c>
      <c r="AC46" s="9">
        <f t="shared" si="40"/>
        <v>0</v>
      </c>
      <c r="AD46" s="27">
        <f t="shared" si="41"/>
        <v>418000</v>
      </c>
      <c r="AE46" s="9">
        <f t="shared" si="21"/>
        <v>313500</v>
      </c>
    </row>
    <row r="47" spans="1:31" x14ac:dyDescent="0.25">
      <c r="A47" s="15" t="s">
        <v>112</v>
      </c>
      <c r="B47" s="15" t="s">
        <v>113</v>
      </c>
      <c r="C47" s="15" t="s">
        <v>114</v>
      </c>
      <c r="D47" s="10" t="s">
        <v>12</v>
      </c>
      <c r="E47" s="10" t="s">
        <v>83</v>
      </c>
      <c r="F47" s="31" t="s">
        <v>77</v>
      </c>
      <c r="G47" s="31" t="s">
        <v>78</v>
      </c>
      <c r="H47" s="10" t="s">
        <v>79</v>
      </c>
      <c r="I47" s="10" t="s">
        <v>75</v>
      </c>
      <c r="J47" s="10">
        <f t="shared" si="22"/>
        <v>349000</v>
      </c>
      <c r="K47" s="10">
        <f t="shared" si="23"/>
        <v>80000</v>
      </c>
      <c r="L47" s="10">
        <f t="shared" si="24"/>
        <v>50000</v>
      </c>
      <c r="M47" s="10">
        <f t="shared" si="25"/>
        <v>22000</v>
      </c>
      <c r="N47" s="10">
        <f t="shared" si="26"/>
        <v>18000</v>
      </c>
      <c r="O47" s="16">
        <f t="shared" si="27"/>
        <v>519000</v>
      </c>
      <c r="P47" s="22">
        <f t="shared" si="28"/>
        <v>465000</v>
      </c>
      <c r="Q47" s="17">
        <f t="shared" si="29"/>
        <v>54000</v>
      </c>
      <c r="R47" s="17">
        <f t="shared" si="30"/>
        <v>36000</v>
      </c>
      <c r="S47" s="8">
        <f t="shared" si="31"/>
        <v>26230</v>
      </c>
      <c r="T47" s="8">
        <f t="shared" si="32"/>
        <v>6013</v>
      </c>
      <c r="U47" s="8">
        <f t="shared" si="33"/>
        <v>3758</v>
      </c>
      <c r="V47" s="8">
        <v>0</v>
      </c>
      <c r="W47" s="9">
        <f t="shared" si="34"/>
        <v>18000</v>
      </c>
      <c r="X47" s="27">
        <f t="shared" si="35"/>
        <v>54001</v>
      </c>
      <c r="Y47" s="9">
        <f t="shared" si="36"/>
        <v>322770</v>
      </c>
      <c r="Z47" s="9">
        <f t="shared" si="37"/>
        <v>73987</v>
      </c>
      <c r="AA47" s="9">
        <f t="shared" si="38"/>
        <v>46242</v>
      </c>
      <c r="AB47" s="9">
        <f t="shared" si="39"/>
        <v>22000</v>
      </c>
      <c r="AC47" s="9">
        <f t="shared" si="40"/>
        <v>0</v>
      </c>
      <c r="AD47" s="27">
        <f t="shared" si="41"/>
        <v>464999</v>
      </c>
      <c r="AE47" s="9">
        <f t="shared" si="21"/>
        <v>348500</v>
      </c>
    </row>
    <row r="48" spans="1:31" x14ac:dyDescent="0.25">
      <c r="A48" s="15" t="s">
        <v>222</v>
      </c>
      <c r="B48" s="15" t="s">
        <v>223</v>
      </c>
      <c r="C48" s="15" t="s">
        <v>224</v>
      </c>
      <c r="D48" s="10" t="s">
        <v>12</v>
      </c>
      <c r="E48" s="10" t="s">
        <v>76</v>
      </c>
      <c r="F48" s="30" t="s">
        <v>77</v>
      </c>
      <c r="G48" s="30" t="s">
        <v>78</v>
      </c>
      <c r="H48" s="10" t="s">
        <v>79</v>
      </c>
      <c r="I48" s="10" t="s">
        <v>75</v>
      </c>
      <c r="J48" s="10">
        <f t="shared" si="22"/>
        <v>390000</v>
      </c>
      <c r="K48" s="10">
        <f t="shared" si="23"/>
        <v>90000</v>
      </c>
      <c r="L48" s="10">
        <f t="shared" si="24"/>
        <v>57000</v>
      </c>
      <c r="M48" s="10">
        <f t="shared" si="25"/>
        <v>25000</v>
      </c>
      <c r="N48" s="10">
        <f t="shared" si="26"/>
        <v>21000</v>
      </c>
      <c r="O48" s="16">
        <f t="shared" si="27"/>
        <v>583000</v>
      </c>
      <c r="P48" s="22">
        <f t="shared" si="28"/>
        <v>520000</v>
      </c>
      <c r="Q48" s="17">
        <f t="shared" si="29"/>
        <v>63000</v>
      </c>
      <c r="R48" s="17">
        <f t="shared" si="30"/>
        <v>42000</v>
      </c>
      <c r="S48" s="8">
        <f t="shared" si="31"/>
        <v>30503</v>
      </c>
      <c r="T48" s="8">
        <f t="shared" si="32"/>
        <v>7039</v>
      </c>
      <c r="U48" s="8">
        <f t="shared" si="33"/>
        <v>4458</v>
      </c>
      <c r="V48" s="8">
        <v>0</v>
      </c>
      <c r="W48" s="9">
        <f t="shared" si="34"/>
        <v>21000</v>
      </c>
      <c r="X48" s="27">
        <f t="shared" si="35"/>
        <v>63000</v>
      </c>
      <c r="Y48" s="9">
        <f t="shared" si="36"/>
        <v>359497</v>
      </c>
      <c r="Z48" s="9">
        <f t="shared" si="37"/>
        <v>82961</v>
      </c>
      <c r="AA48" s="9">
        <f t="shared" si="38"/>
        <v>52542</v>
      </c>
      <c r="AB48" s="9">
        <f t="shared" si="39"/>
        <v>25000</v>
      </c>
      <c r="AC48" s="9">
        <f t="shared" si="40"/>
        <v>0</v>
      </c>
      <c r="AD48" s="27">
        <f t="shared" si="41"/>
        <v>520000</v>
      </c>
      <c r="AE48" s="9">
        <f t="shared" si="21"/>
        <v>389500</v>
      </c>
    </row>
    <row r="49" spans="1:31" x14ac:dyDescent="0.25">
      <c r="A49" s="15" t="s">
        <v>215</v>
      </c>
      <c r="B49" s="15" t="s">
        <v>216</v>
      </c>
      <c r="C49" s="15" t="s">
        <v>217</v>
      </c>
      <c r="D49" s="10" t="s">
        <v>14</v>
      </c>
      <c r="E49" s="10" t="s">
        <v>83</v>
      </c>
      <c r="F49" s="10" t="s">
        <v>77</v>
      </c>
      <c r="G49" s="10" t="s">
        <v>78</v>
      </c>
      <c r="H49" s="10" t="s">
        <v>79</v>
      </c>
      <c r="I49" s="10" t="s">
        <v>75</v>
      </c>
      <c r="J49" s="10">
        <f t="shared" si="22"/>
        <v>475000</v>
      </c>
      <c r="K49" s="10">
        <f t="shared" si="23"/>
        <v>109000</v>
      </c>
      <c r="L49" s="10">
        <f t="shared" si="24"/>
        <v>69000</v>
      </c>
      <c r="M49" s="10">
        <f t="shared" si="25"/>
        <v>30000</v>
      </c>
      <c r="N49" s="10">
        <f t="shared" si="26"/>
        <v>25000</v>
      </c>
      <c r="O49" s="16">
        <f t="shared" si="27"/>
        <v>708000</v>
      </c>
      <c r="P49" s="22">
        <f t="shared" si="28"/>
        <v>633000</v>
      </c>
      <c r="Q49" s="17">
        <f t="shared" si="29"/>
        <v>75000</v>
      </c>
      <c r="R49" s="17">
        <f t="shared" si="30"/>
        <v>50000</v>
      </c>
      <c r="S49" s="8">
        <f t="shared" si="31"/>
        <v>36371</v>
      </c>
      <c r="T49" s="8">
        <f t="shared" si="32"/>
        <v>8346</v>
      </c>
      <c r="U49" s="8">
        <f t="shared" si="33"/>
        <v>5283</v>
      </c>
      <c r="V49" s="8">
        <v>0</v>
      </c>
      <c r="W49" s="9">
        <f t="shared" si="34"/>
        <v>25000</v>
      </c>
      <c r="X49" s="27">
        <f t="shared" si="35"/>
        <v>75000</v>
      </c>
      <c r="Y49" s="9">
        <f t="shared" si="36"/>
        <v>438629</v>
      </c>
      <c r="Z49" s="9">
        <f t="shared" si="37"/>
        <v>100654</v>
      </c>
      <c r="AA49" s="9">
        <f t="shared" si="38"/>
        <v>63717</v>
      </c>
      <c r="AB49" s="9">
        <f t="shared" si="39"/>
        <v>30000</v>
      </c>
      <c r="AC49" s="9">
        <f t="shared" si="40"/>
        <v>0</v>
      </c>
      <c r="AD49" s="27">
        <f t="shared" si="41"/>
        <v>633000</v>
      </c>
      <c r="AE49" s="9">
        <f t="shared" si="21"/>
        <v>474500</v>
      </c>
    </row>
    <row r="50" spans="1:31" x14ac:dyDescent="0.25">
      <c r="A50" s="15" t="s">
        <v>212</v>
      </c>
      <c r="B50" s="15" t="s">
        <v>213</v>
      </c>
      <c r="C50" s="15" t="s">
        <v>214</v>
      </c>
      <c r="D50" s="10" t="s">
        <v>16</v>
      </c>
      <c r="E50" s="10" t="s">
        <v>76</v>
      </c>
      <c r="F50" s="30" t="s">
        <v>77</v>
      </c>
      <c r="G50" s="30" t="s">
        <v>78</v>
      </c>
      <c r="H50" s="10" t="s">
        <v>79</v>
      </c>
      <c r="I50" s="10" t="s">
        <v>75</v>
      </c>
      <c r="J50" s="10">
        <f t="shared" si="22"/>
        <v>516000</v>
      </c>
      <c r="K50" s="10">
        <f t="shared" si="23"/>
        <v>119000</v>
      </c>
      <c r="L50" s="10">
        <f t="shared" si="24"/>
        <v>75000</v>
      </c>
      <c r="M50" s="10">
        <f t="shared" si="25"/>
        <v>32000</v>
      </c>
      <c r="N50" s="10">
        <f t="shared" si="26"/>
        <v>27000</v>
      </c>
      <c r="O50" s="16">
        <f t="shared" si="27"/>
        <v>769000</v>
      </c>
      <c r="P50" s="22">
        <f t="shared" si="28"/>
        <v>688000</v>
      </c>
      <c r="Q50" s="17">
        <f t="shared" si="29"/>
        <v>81000</v>
      </c>
      <c r="R50" s="17">
        <f t="shared" si="30"/>
        <v>54000</v>
      </c>
      <c r="S50" s="8">
        <f t="shared" si="31"/>
        <v>39245</v>
      </c>
      <c r="T50" s="8">
        <f t="shared" si="32"/>
        <v>9051</v>
      </c>
      <c r="U50" s="8">
        <f t="shared" si="33"/>
        <v>5704</v>
      </c>
      <c r="V50" s="8">
        <v>0</v>
      </c>
      <c r="W50" s="9">
        <f t="shared" si="34"/>
        <v>27000</v>
      </c>
      <c r="X50" s="27">
        <f t="shared" si="35"/>
        <v>81000</v>
      </c>
      <c r="Y50" s="9">
        <f t="shared" si="36"/>
        <v>476755</v>
      </c>
      <c r="Z50" s="9">
        <f t="shared" si="37"/>
        <v>109949</v>
      </c>
      <c r="AA50" s="9">
        <f t="shared" si="38"/>
        <v>69296</v>
      </c>
      <c r="AB50" s="9">
        <f t="shared" si="39"/>
        <v>32000</v>
      </c>
      <c r="AC50" s="9">
        <f t="shared" si="40"/>
        <v>0</v>
      </c>
      <c r="AD50" s="27">
        <f t="shared" si="41"/>
        <v>688000</v>
      </c>
      <c r="AE50" s="9">
        <f t="shared" si="21"/>
        <v>515500</v>
      </c>
    </row>
    <row r="51" spans="1:31" x14ac:dyDescent="0.25">
      <c r="A51" s="15" t="s">
        <v>371</v>
      </c>
      <c r="B51" s="15" t="s">
        <v>372</v>
      </c>
      <c r="C51" s="15" t="s">
        <v>373</v>
      </c>
      <c r="D51" s="10" t="s">
        <v>15</v>
      </c>
      <c r="E51" s="10" t="s">
        <v>83</v>
      </c>
      <c r="F51" s="10" t="s">
        <v>77</v>
      </c>
      <c r="G51" s="10" t="s">
        <v>78</v>
      </c>
      <c r="H51" s="10" t="s">
        <v>79</v>
      </c>
      <c r="I51" s="10" t="s">
        <v>75</v>
      </c>
      <c r="J51" s="10">
        <f t="shared" si="22"/>
        <v>541000</v>
      </c>
      <c r="K51" s="10">
        <f t="shared" si="23"/>
        <v>124000</v>
      </c>
      <c r="L51" s="10">
        <f t="shared" si="24"/>
        <v>78000</v>
      </c>
      <c r="M51" s="10">
        <f t="shared" si="25"/>
        <v>34000</v>
      </c>
      <c r="N51" s="10">
        <f t="shared" si="26"/>
        <v>28000</v>
      </c>
      <c r="O51" s="16">
        <f t="shared" si="27"/>
        <v>805000</v>
      </c>
      <c r="P51" s="22">
        <f t="shared" si="28"/>
        <v>721000</v>
      </c>
      <c r="Q51" s="17">
        <f t="shared" si="29"/>
        <v>84000</v>
      </c>
      <c r="R51" s="17">
        <f t="shared" si="30"/>
        <v>56000</v>
      </c>
      <c r="S51" s="8">
        <f t="shared" si="31"/>
        <v>40775</v>
      </c>
      <c r="T51" s="8">
        <f t="shared" si="32"/>
        <v>9346</v>
      </c>
      <c r="U51" s="8">
        <f t="shared" si="33"/>
        <v>5879</v>
      </c>
      <c r="V51" s="8">
        <v>0</v>
      </c>
      <c r="W51" s="9">
        <f t="shared" si="34"/>
        <v>28000</v>
      </c>
      <c r="X51" s="27">
        <f t="shared" si="35"/>
        <v>84000</v>
      </c>
      <c r="Y51" s="9">
        <f t="shared" si="36"/>
        <v>500225</v>
      </c>
      <c r="Z51" s="9">
        <f t="shared" si="37"/>
        <v>114654</v>
      </c>
      <c r="AA51" s="9">
        <f t="shared" si="38"/>
        <v>72121</v>
      </c>
      <c r="AB51" s="9">
        <f t="shared" si="39"/>
        <v>34000</v>
      </c>
      <c r="AC51" s="9">
        <f t="shared" si="40"/>
        <v>0</v>
      </c>
      <c r="AD51" s="27">
        <f t="shared" si="41"/>
        <v>721000</v>
      </c>
      <c r="AE51" s="9">
        <f t="shared" si="21"/>
        <v>540500</v>
      </c>
    </row>
    <row r="52" spans="1:31" x14ac:dyDescent="0.25">
      <c r="A52" s="15" t="s">
        <v>22</v>
      </c>
      <c r="B52" s="15" t="s">
        <v>436</v>
      </c>
      <c r="C52" s="15" t="s">
        <v>437</v>
      </c>
      <c r="D52" s="10" t="s">
        <v>17</v>
      </c>
      <c r="E52" s="10" t="s">
        <v>76</v>
      </c>
      <c r="F52" s="31" t="s">
        <v>84</v>
      </c>
      <c r="G52" s="31" t="s">
        <v>78</v>
      </c>
      <c r="H52" s="10" t="s">
        <v>79</v>
      </c>
      <c r="I52" s="10" t="s">
        <v>75</v>
      </c>
      <c r="J52" s="10">
        <f t="shared" si="22"/>
        <v>605000</v>
      </c>
      <c r="K52" s="10">
        <f t="shared" si="23"/>
        <v>139000</v>
      </c>
      <c r="L52" s="10">
        <f t="shared" si="24"/>
        <v>88000</v>
      </c>
      <c r="M52" s="10">
        <f t="shared" si="25"/>
        <v>38000</v>
      </c>
      <c r="N52" s="10">
        <f t="shared" si="26"/>
        <v>32000</v>
      </c>
      <c r="O52" s="16">
        <f t="shared" si="27"/>
        <v>902000</v>
      </c>
      <c r="P52" s="22">
        <f t="shared" si="28"/>
        <v>806000</v>
      </c>
      <c r="Q52" s="17">
        <f t="shared" si="29"/>
        <v>96000</v>
      </c>
      <c r="R52" s="17">
        <f t="shared" si="30"/>
        <v>64000</v>
      </c>
      <c r="S52" s="8">
        <f t="shared" si="31"/>
        <v>46538</v>
      </c>
      <c r="T52" s="8">
        <f t="shared" si="32"/>
        <v>10692</v>
      </c>
      <c r="U52" s="8">
        <f t="shared" si="33"/>
        <v>6769</v>
      </c>
      <c r="V52" s="8">
        <v>0</v>
      </c>
      <c r="W52" s="9">
        <f t="shared" si="34"/>
        <v>32000</v>
      </c>
      <c r="X52" s="27">
        <f t="shared" si="35"/>
        <v>95999</v>
      </c>
      <c r="Y52" s="9">
        <f t="shared" si="36"/>
        <v>558462</v>
      </c>
      <c r="Z52" s="9">
        <f t="shared" si="37"/>
        <v>128308</v>
      </c>
      <c r="AA52" s="9">
        <f t="shared" si="38"/>
        <v>81231</v>
      </c>
      <c r="AB52" s="9">
        <f t="shared" si="39"/>
        <v>38000</v>
      </c>
      <c r="AC52" s="9">
        <f t="shared" si="40"/>
        <v>0</v>
      </c>
      <c r="AD52" s="27">
        <f t="shared" si="41"/>
        <v>806001</v>
      </c>
      <c r="AE52" s="9">
        <f t="shared" si="21"/>
        <v>604500</v>
      </c>
    </row>
    <row r="53" spans="1:31" x14ac:dyDescent="0.25">
      <c r="A53" s="15" t="s">
        <v>382</v>
      </c>
      <c r="B53" s="15" t="s">
        <v>383</v>
      </c>
      <c r="C53" s="15" t="s">
        <v>384</v>
      </c>
      <c r="D53" s="10" t="s">
        <v>10</v>
      </c>
      <c r="E53" s="10" t="s">
        <v>72</v>
      </c>
      <c r="F53" s="10" t="s">
        <v>77</v>
      </c>
      <c r="G53" s="10" t="s">
        <v>74</v>
      </c>
      <c r="H53" s="10" t="s">
        <v>79</v>
      </c>
      <c r="I53" s="10" t="s">
        <v>75</v>
      </c>
      <c r="J53" s="10">
        <f t="shared" si="22"/>
        <v>643000</v>
      </c>
      <c r="K53" s="10">
        <f t="shared" si="23"/>
        <v>148000</v>
      </c>
      <c r="L53" s="10">
        <f t="shared" si="24"/>
        <v>93000</v>
      </c>
      <c r="M53" s="10">
        <f t="shared" si="25"/>
        <v>40000</v>
      </c>
      <c r="N53" s="10">
        <f t="shared" si="26"/>
        <v>33000</v>
      </c>
      <c r="O53" s="16">
        <f t="shared" si="27"/>
        <v>957000</v>
      </c>
      <c r="P53" s="22">
        <f t="shared" si="28"/>
        <v>858000</v>
      </c>
      <c r="Q53" s="17">
        <f t="shared" si="29"/>
        <v>99000</v>
      </c>
      <c r="R53" s="17">
        <f t="shared" si="30"/>
        <v>66000</v>
      </c>
      <c r="S53" s="8">
        <f t="shared" si="31"/>
        <v>48007</v>
      </c>
      <c r="T53" s="8">
        <f t="shared" si="32"/>
        <v>11050</v>
      </c>
      <c r="U53" s="8">
        <f t="shared" si="33"/>
        <v>6943</v>
      </c>
      <c r="V53" s="8">
        <v>0</v>
      </c>
      <c r="W53" s="9">
        <f t="shared" si="34"/>
        <v>33000</v>
      </c>
      <c r="X53" s="27">
        <f t="shared" si="35"/>
        <v>99000</v>
      </c>
      <c r="Y53" s="9">
        <f t="shared" si="36"/>
        <v>594993</v>
      </c>
      <c r="Z53" s="9">
        <f t="shared" si="37"/>
        <v>136950</v>
      </c>
      <c r="AA53" s="9">
        <f t="shared" si="38"/>
        <v>86057</v>
      </c>
      <c r="AB53" s="9">
        <f t="shared" si="39"/>
        <v>40000</v>
      </c>
      <c r="AC53" s="9">
        <f t="shared" si="40"/>
        <v>0</v>
      </c>
      <c r="AD53" s="27">
        <f t="shared" si="41"/>
        <v>858000</v>
      </c>
      <c r="AE53" s="9">
        <f t="shared" si="21"/>
        <v>642500</v>
      </c>
    </row>
    <row r="54" spans="1:31" x14ac:dyDescent="0.25">
      <c r="A54" s="15" t="s">
        <v>49</v>
      </c>
      <c r="B54" s="15" t="s">
        <v>67</v>
      </c>
      <c r="C54" s="15" t="s">
        <v>424</v>
      </c>
      <c r="D54" s="10" t="s">
        <v>10</v>
      </c>
      <c r="E54" s="10" t="s">
        <v>76</v>
      </c>
      <c r="F54" s="10" t="s">
        <v>84</v>
      </c>
      <c r="G54" s="10" t="s">
        <v>78</v>
      </c>
      <c r="H54" s="10" t="s">
        <v>79</v>
      </c>
      <c r="I54" s="10" t="s">
        <v>75</v>
      </c>
      <c r="J54" s="10">
        <f t="shared" si="22"/>
        <v>674000</v>
      </c>
      <c r="K54" s="10">
        <f t="shared" si="23"/>
        <v>155000</v>
      </c>
      <c r="L54" s="10">
        <f t="shared" si="24"/>
        <v>98000</v>
      </c>
      <c r="M54" s="10">
        <f t="shared" si="25"/>
        <v>42000</v>
      </c>
      <c r="N54" s="10">
        <f t="shared" si="26"/>
        <v>35000</v>
      </c>
      <c r="O54" s="16">
        <f t="shared" si="27"/>
        <v>1004000</v>
      </c>
      <c r="P54" s="22">
        <f t="shared" si="28"/>
        <v>899000</v>
      </c>
      <c r="Q54" s="17">
        <f t="shared" si="29"/>
        <v>105000</v>
      </c>
      <c r="R54" s="17">
        <f t="shared" si="30"/>
        <v>70000</v>
      </c>
      <c r="S54" s="8">
        <f t="shared" si="31"/>
        <v>50895</v>
      </c>
      <c r="T54" s="8">
        <f t="shared" si="32"/>
        <v>11704</v>
      </c>
      <c r="U54" s="8">
        <f t="shared" si="33"/>
        <v>7400</v>
      </c>
      <c r="V54" s="8">
        <v>0</v>
      </c>
      <c r="W54" s="9">
        <f t="shared" si="34"/>
        <v>35000</v>
      </c>
      <c r="X54" s="27">
        <f t="shared" si="35"/>
        <v>104999</v>
      </c>
      <c r="Y54" s="9">
        <f t="shared" si="36"/>
        <v>623105</v>
      </c>
      <c r="Z54" s="9">
        <f t="shared" si="37"/>
        <v>143296</v>
      </c>
      <c r="AA54" s="9">
        <f t="shared" si="38"/>
        <v>90600</v>
      </c>
      <c r="AB54" s="9">
        <f t="shared" si="39"/>
        <v>42000</v>
      </c>
      <c r="AC54" s="9">
        <f t="shared" si="40"/>
        <v>0</v>
      </c>
      <c r="AD54" s="27">
        <f t="shared" si="41"/>
        <v>899001</v>
      </c>
      <c r="AE54" s="9">
        <f t="shared" si="21"/>
        <v>673500</v>
      </c>
    </row>
    <row r="55" spans="1:31" x14ac:dyDescent="0.25">
      <c r="A55" s="15" t="s">
        <v>273</v>
      </c>
      <c r="B55" s="15" t="s">
        <v>274</v>
      </c>
      <c r="C55" s="15" t="s">
        <v>275</v>
      </c>
      <c r="D55" s="10" t="s">
        <v>12</v>
      </c>
      <c r="E55" s="10" t="s">
        <v>76</v>
      </c>
      <c r="F55" s="30" t="s">
        <v>77</v>
      </c>
      <c r="G55" s="30" t="s">
        <v>78</v>
      </c>
      <c r="H55" s="10" t="s">
        <v>79</v>
      </c>
      <c r="I55" s="10" t="s">
        <v>75</v>
      </c>
      <c r="J55" s="10">
        <f t="shared" si="22"/>
        <v>680000</v>
      </c>
      <c r="K55" s="10">
        <f t="shared" si="23"/>
        <v>156000</v>
      </c>
      <c r="L55" s="10">
        <f t="shared" si="24"/>
        <v>98000</v>
      </c>
      <c r="M55" s="10">
        <f t="shared" si="25"/>
        <v>42000</v>
      </c>
      <c r="N55" s="10">
        <f t="shared" si="26"/>
        <v>35000</v>
      </c>
      <c r="O55" s="16">
        <f t="shared" si="27"/>
        <v>1011000</v>
      </c>
      <c r="P55" s="22">
        <f t="shared" si="28"/>
        <v>906000</v>
      </c>
      <c r="Q55" s="17">
        <f t="shared" si="29"/>
        <v>105000</v>
      </c>
      <c r="R55" s="17">
        <f t="shared" si="30"/>
        <v>70000</v>
      </c>
      <c r="S55" s="8">
        <f t="shared" si="31"/>
        <v>50964</v>
      </c>
      <c r="T55" s="8">
        <f t="shared" si="32"/>
        <v>11692</v>
      </c>
      <c r="U55" s="8">
        <f t="shared" si="33"/>
        <v>7345</v>
      </c>
      <c r="V55" s="8">
        <v>0</v>
      </c>
      <c r="W55" s="9">
        <f t="shared" si="34"/>
        <v>35000</v>
      </c>
      <c r="X55" s="27">
        <f t="shared" si="35"/>
        <v>105001</v>
      </c>
      <c r="Y55" s="9">
        <f t="shared" si="36"/>
        <v>629036</v>
      </c>
      <c r="Z55" s="9">
        <f t="shared" si="37"/>
        <v>144308</v>
      </c>
      <c r="AA55" s="9">
        <f t="shared" si="38"/>
        <v>90655</v>
      </c>
      <c r="AB55" s="9">
        <f t="shared" si="39"/>
        <v>42000</v>
      </c>
      <c r="AC55" s="9">
        <f t="shared" si="40"/>
        <v>0</v>
      </c>
      <c r="AD55" s="27">
        <f t="shared" si="41"/>
        <v>905999</v>
      </c>
      <c r="AE55" s="9">
        <f t="shared" si="21"/>
        <v>679500</v>
      </c>
    </row>
    <row r="56" spans="1:31" x14ac:dyDescent="0.25">
      <c r="A56" s="15" t="s">
        <v>421</v>
      </c>
      <c r="B56" s="15" t="s">
        <v>422</v>
      </c>
      <c r="C56" s="15" t="s">
        <v>423</v>
      </c>
      <c r="D56" s="10" t="s">
        <v>14</v>
      </c>
      <c r="E56" s="10" t="s">
        <v>76</v>
      </c>
      <c r="F56" s="10" t="s">
        <v>84</v>
      </c>
      <c r="G56" s="10" t="s">
        <v>78</v>
      </c>
      <c r="H56" s="10" t="s">
        <v>79</v>
      </c>
      <c r="I56" s="10" t="s">
        <v>75</v>
      </c>
      <c r="J56" s="10">
        <f t="shared" si="22"/>
        <v>759000</v>
      </c>
      <c r="K56" s="10">
        <f t="shared" si="23"/>
        <v>175000</v>
      </c>
      <c r="L56" s="10">
        <f t="shared" si="24"/>
        <v>110000</v>
      </c>
      <c r="M56" s="10">
        <f t="shared" si="25"/>
        <v>47000</v>
      </c>
      <c r="N56" s="10">
        <f t="shared" si="26"/>
        <v>39000</v>
      </c>
      <c r="O56" s="16">
        <f t="shared" si="27"/>
        <v>1130000</v>
      </c>
      <c r="P56" s="22">
        <f t="shared" si="28"/>
        <v>1013000</v>
      </c>
      <c r="Q56" s="17">
        <f t="shared" si="29"/>
        <v>117000</v>
      </c>
      <c r="R56" s="17">
        <f t="shared" si="30"/>
        <v>78000</v>
      </c>
      <c r="S56" s="8">
        <f t="shared" si="31"/>
        <v>56707</v>
      </c>
      <c r="T56" s="8">
        <f t="shared" si="32"/>
        <v>13075</v>
      </c>
      <c r="U56" s="8">
        <f t="shared" si="33"/>
        <v>8218</v>
      </c>
      <c r="V56" s="8">
        <v>0</v>
      </c>
      <c r="W56" s="9">
        <f t="shared" si="34"/>
        <v>39000</v>
      </c>
      <c r="X56" s="27">
        <f t="shared" si="35"/>
        <v>117000</v>
      </c>
      <c r="Y56" s="9">
        <f t="shared" si="36"/>
        <v>702293</v>
      </c>
      <c r="Z56" s="9">
        <f t="shared" si="37"/>
        <v>161925</v>
      </c>
      <c r="AA56" s="9">
        <f t="shared" si="38"/>
        <v>101782</v>
      </c>
      <c r="AB56" s="9">
        <f t="shared" si="39"/>
        <v>47000</v>
      </c>
      <c r="AC56" s="9">
        <f t="shared" si="40"/>
        <v>0</v>
      </c>
      <c r="AD56" s="27">
        <f t="shared" si="41"/>
        <v>1013000</v>
      </c>
      <c r="AE56" s="9">
        <f t="shared" si="21"/>
        <v>758500</v>
      </c>
    </row>
    <row r="57" spans="1:31" x14ac:dyDescent="0.25">
      <c r="A57" s="15" t="s">
        <v>55</v>
      </c>
      <c r="B57" s="15" t="s">
        <v>56</v>
      </c>
      <c r="C57" s="15" t="s">
        <v>57</v>
      </c>
      <c r="D57" s="10" t="s">
        <v>10</v>
      </c>
      <c r="E57" s="10" t="s">
        <v>76</v>
      </c>
      <c r="F57" s="31" t="s">
        <v>84</v>
      </c>
      <c r="G57" s="31" t="s">
        <v>78</v>
      </c>
      <c r="H57" s="10" t="s">
        <v>79</v>
      </c>
      <c r="I57" s="10" t="s">
        <v>75</v>
      </c>
      <c r="J57" s="10">
        <f t="shared" si="22"/>
        <v>772000</v>
      </c>
      <c r="K57" s="10">
        <f t="shared" si="23"/>
        <v>178000</v>
      </c>
      <c r="L57" s="10">
        <f t="shared" si="24"/>
        <v>112000</v>
      </c>
      <c r="M57" s="10">
        <f t="shared" si="25"/>
        <v>48000</v>
      </c>
      <c r="N57" s="10">
        <f t="shared" si="26"/>
        <v>40000</v>
      </c>
      <c r="O57" s="16">
        <f t="shared" si="27"/>
        <v>1150000</v>
      </c>
      <c r="P57" s="22">
        <f t="shared" si="28"/>
        <v>1030000</v>
      </c>
      <c r="Q57" s="17">
        <f t="shared" si="29"/>
        <v>120000</v>
      </c>
      <c r="R57" s="17">
        <f t="shared" si="30"/>
        <v>80000</v>
      </c>
      <c r="S57" s="8">
        <f t="shared" si="31"/>
        <v>58154</v>
      </c>
      <c r="T57" s="8">
        <f t="shared" si="32"/>
        <v>13409</v>
      </c>
      <c r="U57" s="8">
        <f t="shared" si="33"/>
        <v>8437</v>
      </c>
      <c r="V57" s="8">
        <v>0</v>
      </c>
      <c r="W57" s="9">
        <f t="shared" si="34"/>
        <v>40000</v>
      </c>
      <c r="X57" s="27">
        <f t="shared" si="35"/>
        <v>120000</v>
      </c>
      <c r="Y57" s="9">
        <f t="shared" si="36"/>
        <v>713846</v>
      </c>
      <c r="Z57" s="9">
        <f t="shared" si="37"/>
        <v>164591</v>
      </c>
      <c r="AA57" s="9">
        <f t="shared" si="38"/>
        <v>103563</v>
      </c>
      <c r="AB57" s="9">
        <f t="shared" si="39"/>
        <v>48000</v>
      </c>
      <c r="AC57" s="9">
        <f t="shared" si="40"/>
        <v>0</v>
      </c>
      <c r="AD57" s="27">
        <f t="shared" si="41"/>
        <v>1030000</v>
      </c>
      <c r="AE57" s="9">
        <f t="shared" si="21"/>
        <v>771500</v>
      </c>
    </row>
    <row r="58" spans="1:31" x14ac:dyDescent="0.25">
      <c r="A58" s="15" t="s">
        <v>209</v>
      </c>
      <c r="B58" s="15" t="s">
        <v>210</v>
      </c>
      <c r="C58" s="15" t="s">
        <v>211</v>
      </c>
      <c r="D58" s="10" t="s">
        <v>18</v>
      </c>
      <c r="E58" s="10" t="s">
        <v>83</v>
      </c>
      <c r="F58" s="10" t="s">
        <v>77</v>
      </c>
      <c r="G58" s="10" t="s">
        <v>78</v>
      </c>
      <c r="H58" s="10" t="s">
        <v>79</v>
      </c>
      <c r="I58" s="10" t="s">
        <v>75</v>
      </c>
      <c r="J58" s="10">
        <f t="shared" si="22"/>
        <v>823000</v>
      </c>
      <c r="K58" s="10">
        <f t="shared" si="23"/>
        <v>189000</v>
      </c>
      <c r="L58" s="10">
        <f t="shared" si="24"/>
        <v>119000</v>
      </c>
      <c r="M58" s="10">
        <f t="shared" si="25"/>
        <v>51000</v>
      </c>
      <c r="N58" s="10">
        <f t="shared" si="26"/>
        <v>42000</v>
      </c>
      <c r="O58" s="16">
        <f t="shared" si="27"/>
        <v>1224000</v>
      </c>
      <c r="P58" s="22">
        <f t="shared" si="28"/>
        <v>1098000</v>
      </c>
      <c r="Q58" s="17">
        <f t="shared" si="29"/>
        <v>126000</v>
      </c>
      <c r="R58" s="17">
        <f t="shared" si="30"/>
        <v>84000</v>
      </c>
      <c r="S58" s="8">
        <f t="shared" si="31"/>
        <v>61125</v>
      </c>
      <c r="T58" s="8">
        <f t="shared" si="32"/>
        <v>14037</v>
      </c>
      <c r="U58" s="8">
        <f t="shared" si="33"/>
        <v>8838</v>
      </c>
      <c r="V58" s="8">
        <v>0</v>
      </c>
      <c r="W58" s="9">
        <f t="shared" si="34"/>
        <v>42000</v>
      </c>
      <c r="X58" s="27">
        <f t="shared" si="35"/>
        <v>126000</v>
      </c>
      <c r="Y58" s="9">
        <f t="shared" si="36"/>
        <v>761875</v>
      </c>
      <c r="Z58" s="9">
        <f t="shared" si="37"/>
        <v>174963</v>
      </c>
      <c r="AA58" s="9">
        <f t="shared" si="38"/>
        <v>110162</v>
      </c>
      <c r="AB58" s="9">
        <f t="shared" si="39"/>
        <v>51000</v>
      </c>
      <c r="AC58" s="9">
        <f t="shared" si="40"/>
        <v>0</v>
      </c>
      <c r="AD58" s="27">
        <f t="shared" si="41"/>
        <v>1098000</v>
      </c>
      <c r="AE58" s="9">
        <f t="shared" si="21"/>
        <v>822500</v>
      </c>
    </row>
    <row r="59" spans="1:31" x14ac:dyDescent="0.25">
      <c r="A59" s="15" t="s">
        <v>215</v>
      </c>
      <c r="B59" s="15" t="s">
        <v>441</v>
      </c>
      <c r="C59" s="15" t="s">
        <v>442</v>
      </c>
      <c r="D59" s="10" t="s">
        <v>12</v>
      </c>
      <c r="E59" s="10" t="s">
        <v>72</v>
      </c>
      <c r="F59" s="10" t="s">
        <v>77</v>
      </c>
      <c r="G59" s="10" t="s">
        <v>74</v>
      </c>
      <c r="H59" s="10" t="s">
        <v>79</v>
      </c>
      <c r="I59" s="10" t="s">
        <v>75</v>
      </c>
      <c r="J59" s="10">
        <f t="shared" si="22"/>
        <v>842000</v>
      </c>
      <c r="K59" s="10">
        <f t="shared" si="23"/>
        <v>194000</v>
      </c>
      <c r="L59" s="10">
        <f t="shared" si="24"/>
        <v>122000</v>
      </c>
      <c r="M59" s="10">
        <f t="shared" si="25"/>
        <v>52000</v>
      </c>
      <c r="N59" s="10">
        <f t="shared" si="26"/>
        <v>43000</v>
      </c>
      <c r="O59" s="16">
        <f t="shared" si="27"/>
        <v>1253000</v>
      </c>
      <c r="P59" s="22">
        <f t="shared" si="28"/>
        <v>1124000</v>
      </c>
      <c r="Q59" s="17">
        <f t="shared" si="29"/>
        <v>129000</v>
      </c>
      <c r="R59" s="17">
        <f t="shared" si="30"/>
        <v>86000</v>
      </c>
      <c r="S59" s="8">
        <f t="shared" si="31"/>
        <v>62532</v>
      </c>
      <c r="T59" s="8">
        <f t="shared" si="32"/>
        <v>14408</v>
      </c>
      <c r="U59" s="8">
        <f t="shared" si="33"/>
        <v>9060</v>
      </c>
      <c r="V59" s="8">
        <v>0</v>
      </c>
      <c r="W59" s="9">
        <f t="shared" si="34"/>
        <v>43000</v>
      </c>
      <c r="X59" s="27">
        <f t="shared" si="35"/>
        <v>129000</v>
      </c>
      <c r="Y59" s="9">
        <f t="shared" si="36"/>
        <v>779468</v>
      </c>
      <c r="Z59" s="9">
        <f t="shared" si="37"/>
        <v>179592</v>
      </c>
      <c r="AA59" s="9">
        <f t="shared" si="38"/>
        <v>112940</v>
      </c>
      <c r="AB59" s="9">
        <f t="shared" si="39"/>
        <v>52000</v>
      </c>
      <c r="AC59" s="9">
        <f t="shared" si="40"/>
        <v>0</v>
      </c>
      <c r="AD59" s="27">
        <f t="shared" si="41"/>
        <v>1124000</v>
      </c>
      <c r="AE59" s="9">
        <f t="shared" si="21"/>
        <v>841500</v>
      </c>
    </row>
    <row r="60" spans="1:31" x14ac:dyDescent="0.25">
      <c r="A60" s="15" t="s">
        <v>225</v>
      </c>
      <c r="B60" s="15" t="s">
        <v>226</v>
      </c>
      <c r="C60" s="15" t="s">
        <v>227</v>
      </c>
      <c r="D60" s="10" t="s">
        <v>10</v>
      </c>
      <c r="E60" s="10" t="s">
        <v>83</v>
      </c>
      <c r="F60" s="10" t="s">
        <v>77</v>
      </c>
      <c r="G60" s="10" t="s">
        <v>78</v>
      </c>
      <c r="H60" s="10" t="s">
        <v>79</v>
      </c>
      <c r="I60" s="10" t="s">
        <v>75</v>
      </c>
      <c r="J60" s="10">
        <f t="shared" si="22"/>
        <v>987000</v>
      </c>
      <c r="K60" s="10">
        <f t="shared" si="23"/>
        <v>227000</v>
      </c>
      <c r="L60" s="10">
        <f t="shared" si="24"/>
        <v>143000</v>
      </c>
      <c r="M60" s="10">
        <f t="shared" si="25"/>
        <v>61000</v>
      </c>
      <c r="N60" s="10">
        <f t="shared" si="26"/>
        <v>51000</v>
      </c>
      <c r="O60" s="16">
        <f t="shared" si="27"/>
        <v>1469000</v>
      </c>
      <c r="P60" s="22">
        <f t="shared" si="28"/>
        <v>1316000</v>
      </c>
      <c r="Q60" s="17">
        <f t="shared" si="29"/>
        <v>153000</v>
      </c>
      <c r="R60" s="17">
        <f t="shared" si="30"/>
        <v>102000</v>
      </c>
      <c r="S60" s="8">
        <f t="shared" si="31"/>
        <v>74189</v>
      </c>
      <c r="T60" s="8">
        <f t="shared" si="32"/>
        <v>17063</v>
      </c>
      <c r="U60" s="8">
        <f t="shared" si="33"/>
        <v>10749</v>
      </c>
      <c r="V60" s="8">
        <v>0</v>
      </c>
      <c r="W60" s="9">
        <f t="shared" si="34"/>
        <v>51000</v>
      </c>
      <c r="X60" s="27">
        <f t="shared" si="35"/>
        <v>153001</v>
      </c>
      <c r="Y60" s="9">
        <f t="shared" si="36"/>
        <v>912811</v>
      </c>
      <c r="Z60" s="9">
        <f t="shared" si="37"/>
        <v>209937</v>
      </c>
      <c r="AA60" s="9">
        <f t="shared" si="38"/>
        <v>132251</v>
      </c>
      <c r="AB60" s="9">
        <f t="shared" si="39"/>
        <v>61000</v>
      </c>
      <c r="AC60" s="9">
        <f t="shared" si="40"/>
        <v>0</v>
      </c>
      <c r="AD60" s="27">
        <f t="shared" si="41"/>
        <v>1315999</v>
      </c>
      <c r="AE60" s="9">
        <f t="shared" si="21"/>
        <v>986500</v>
      </c>
    </row>
    <row r="61" spans="1:31" x14ac:dyDescent="0.25">
      <c r="A61" s="15" t="s">
        <v>397</v>
      </c>
      <c r="B61" s="15" t="s">
        <v>59</v>
      </c>
      <c r="C61" s="15" t="s">
        <v>398</v>
      </c>
      <c r="D61" s="10" t="s">
        <v>10</v>
      </c>
      <c r="E61" s="10" t="s">
        <v>76</v>
      </c>
      <c r="F61" s="30" t="s">
        <v>77</v>
      </c>
      <c r="G61" s="30" t="s">
        <v>78</v>
      </c>
      <c r="H61" s="10" t="s">
        <v>79</v>
      </c>
      <c r="I61" s="10" t="s">
        <v>75</v>
      </c>
      <c r="J61" s="10">
        <f t="shared" si="22"/>
        <v>55000</v>
      </c>
      <c r="K61" s="10">
        <f t="shared" si="23"/>
        <v>13000</v>
      </c>
      <c r="L61" s="10">
        <f t="shared" si="24"/>
        <v>8000</v>
      </c>
      <c r="M61" s="10">
        <f t="shared" si="25"/>
        <v>3000</v>
      </c>
      <c r="N61" s="10">
        <f t="shared" si="26"/>
        <v>2000</v>
      </c>
      <c r="O61" s="16">
        <f t="shared" si="27"/>
        <v>81000</v>
      </c>
      <c r="P61" s="22">
        <f t="shared" si="28"/>
        <v>75000</v>
      </c>
      <c r="Q61" s="17">
        <f t="shared" si="29"/>
        <v>6000</v>
      </c>
      <c r="R61" s="17">
        <f t="shared" si="30"/>
        <v>4000</v>
      </c>
      <c r="S61" s="8">
        <f t="shared" si="31"/>
        <v>2895</v>
      </c>
      <c r="T61" s="8">
        <f t="shared" si="32"/>
        <v>684</v>
      </c>
      <c r="U61" s="8">
        <f t="shared" si="33"/>
        <v>421</v>
      </c>
      <c r="V61" s="8">
        <v>0</v>
      </c>
      <c r="W61" s="9">
        <f t="shared" si="34"/>
        <v>2000</v>
      </c>
      <c r="X61" s="27">
        <f t="shared" si="35"/>
        <v>6000</v>
      </c>
      <c r="Y61" s="9">
        <f t="shared" si="36"/>
        <v>52105</v>
      </c>
      <c r="Z61" s="9">
        <f t="shared" si="37"/>
        <v>12316</v>
      </c>
      <c r="AA61" s="9">
        <f t="shared" si="38"/>
        <v>7579</v>
      </c>
      <c r="AB61" s="9">
        <f t="shared" si="39"/>
        <v>3000</v>
      </c>
      <c r="AC61" s="9">
        <f t="shared" si="40"/>
        <v>0</v>
      </c>
      <c r="AD61" s="27">
        <f t="shared" si="41"/>
        <v>75000</v>
      </c>
      <c r="AE61" s="9">
        <f t="shared" si="21"/>
        <v>54500</v>
      </c>
    </row>
    <row r="62" spans="1:31" x14ac:dyDescent="0.25">
      <c r="A62" s="15" t="s">
        <v>283</v>
      </c>
      <c r="B62" s="15" t="s">
        <v>284</v>
      </c>
      <c r="C62" s="15" t="s">
        <v>285</v>
      </c>
      <c r="D62" s="10" t="s">
        <v>18</v>
      </c>
      <c r="E62" s="10" t="s">
        <v>76</v>
      </c>
      <c r="F62" s="11" t="s">
        <v>77</v>
      </c>
      <c r="G62" s="11" t="s">
        <v>78</v>
      </c>
      <c r="H62" s="10" t="s">
        <v>79</v>
      </c>
      <c r="I62" s="10" t="s">
        <v>75</v>
      </c>
      <c r="J62" s="10">
        <f t="shared" si="22"/>
        <v>77000</v>
      </c>
      <c r="K62" s="10">
        <f t="shared" si="23"/>
        <v>18000</v>
      </c>
      <c r="L62" s="10">
        <f t="shared" si="24"/>
        <v>11000</v>
      </c>
      <c r="M62" s="10">
        <f t="shared" si="25"/>
        <v>5000</v>
      </c>
      <c r="N62" s="10">
        <f t="shared" si="26"/>
        <v>4000</v>
      </c>
      <c r="O62" s="16">
        <f t="shared" si="27"/>
        <v>115000</v>
      </c>
      <c r="P62" s="22">
        <f t="shared" si="28"/>
        <v>103000</v>
      </c>
      <c r="Q62" s="17">
        <f t="shared" si="29"/>
        <v>12000</v>
      </c>
      <c r="R62" s="17">
        <f t="shared" si="30"/>
        <v>8000</v>
      </c>
      <c r="S62" s="8">
        <f t="shared" si="31"/>
        <v>5811</v>
      </c>
      <c r="T62" s="8">
        <f t="shared" si="32"/>
        <v>1358</v>
      </c>
      <c r="U62" s="8">
        <f t="shared" si="33"/>
        <v>830</v>
      </c>
      <c r="V62" s="8">
        <v>0</v>
      </c>
      <c r="W62" s="9">
        <f t="shared" si="34"/>
        <v>4000</v>
      </c>
      <c r="X62" s="27">
        <f t="shared" si="35"/>
        <v>11999</v>
      </c>
      <c r="Y62" s="9">
        <f t="shared" si="36"/>
        <v>71189</v>
      </c>
      <c r="Z62" s="9">
        <f t="shared" si="37"/>
        <v>16642</v>
      </c>
      <c r="AA62" s="9">
        <f t="shared" si="38"/>
        <v>10170</v>
      </c>
      <c r="AB62" s="9">
        <f t="shared" si="39"/>
        <v>5000</v>
      </c>
      <c r="AC62" s="9">
        <f t="shared" si="40"/>
        <v>0</v>
      </c>
      <c r="AD62" s="27">
        <f t="shared" si="41"/>
        <v>103001</v>
      </c>
      <c r="AE62" s="9">
        <f t="shared" si="21"/>
        <v>76500</v>
      </c>
    </row>
    <row r="63" spans="1:31" x14ac:dyDescent="0.25">
      <c r="A63" s="15" t="s">
        <v>365</v>
      </c>
      <c r="B63" s="15" t="s">
        <v>366</v>
      </c>
      <c r="C63" s="15" t="s">
        <v>367</v>
      </c>
      <c r="D63" s="10" t="s">
        <v>15</v>
      </c>
      <c r="E63" s="10" t="s">
        <v>72</v>
      </c>
      <c r="F63" s="10" t="s">
        <v>77</v>
      </c>
      <c r="G63" s="10" t="s">
        <v>74</v>
      </c>
      <c r="H63" s="10" t="s">
        <v>79</v>
      </c>
      <c r="I63" s="10" t="s">
        <v>75</v>
      </c>
      <c r="J63" s="10">
        <f t="shared" si="22"/>
        <v>79000</v>
      </c>
      <c r="K63" s="10">
        <f t="shared" si="23"/>
        <v>18000</v>
      </c>
      <c r="L63" s="10">
        <f t="shared" si="24"/>
        <v>11000</v>
      </c>
      <c r="M63" s="10">
        <f t="shared" si="25"/>
        <v>5000</v>
      </c>
      <c r="N63" s="10">
        <f t="shared" si="26"/>
        <v>4000</v>
      </c>
      <c r="O63" s="16">
        <f t="shared" si="27"/>
        <v>117000</v>
      </c>
      <c r="P63" s="22">
        <f t="shared" si="28"/>
        <v>105000</v>
      </c>
      <c r="Q63" s="17">
        <f t="shared" si="29"/>
        <v>12000</v>
      </c>
      <c r="R63" s="17">
        <f t="shared" si="30"/>
        <v>8000</v>
      </c>
      <c r="S63" s="8">
        <f t="shared" si="31"/>
        <v>5852</v>
      </c>
      <c r="T63" s="8">
        <f t="shared" si="32"/>
        <v>1333</v>
      </c>
      <c r="U63" s="8">
        <f t="shared" si="33"/>
        <v>815</v>
      </c>
      <c r="V63" s="8">
        <v>0</v>
      </c>
      <c r="W63" s="9">
        <f t="shared" si="34"/>
        <v>4000</v>
      </c>
      <c r="X63" s="27">
        <f t="shared" si="35"/>
        <v>12000</v>
      </c>
      <c r="Y63" s="9">
        <f t="shared" si="36"/>
        <v>73148</v>
      </c>
      <c r="Z63" s="9">
        <f t="shared" si="37"/>
        <v>16667</v>
      </c>
      <c r="AA63" s="9">
        <f t="shared" si="38"/>
        <v>10185</v>
      </c>
      <c r="AB63" s="9">
        <f t="shared" si="39"/>
        <v>5000</v>
      </c>
      <c r="AC63" s="9">
        <f t="shared" si="40"/>
        <v>0</v>
      </c>
      <c r="AD63" s="27">
        <f t="shared" si="41"/>
        <v>105000</v>
      </c>
      <c r="AE63" s="9">
        <f t="shared" si="21"/>
        <v>78500</v>
      </c>
    </row>
    <row r="64" spans="1:31" x14ac:dyDescent="0.25">
      <c r="A64" s="15" t="s">
        <v>26</v>
      </c>
      <c r="B64" s="15" t="s">
        <v>228</v>
      </c>
      <c r="C64" s="15" t="s">
        <v>229</v>
      </c>
      <c r="D64" s="10" t="s">
        <v>17</v>
      </c>
      <c r="E64" s="10" t="s">
        <v>76</v>
      </c>
      <c r="F64" s="10" t="s">
        <v>84</v>
      </c>
      <c r="G64" s="10" t="s">
        <v>78</v>
      </c>
      <c r="H64" s="10" t="s">
        <v>79</v>
      </c>
      <c r="I64" s="10" t="s">
        <v>75</v>
      </c>
      <c r="J64" s="10">
        <f t="shared" si="22"/>
        <v>172000</v>
      </c>
      <c r="K64" s="10">
        <f t="shared" si="23"/>
        <v>40000</v>
      </c>
      <c r="L64" s="10">
        <f t="shared" si="24"/>
        <v>25000</v>
      </c>
      <c r="M64" s="10">
        <f t="shared" si="25"/>
        <v>11000</v>
      </c>
      <c r="N64" s="10">
        <f t="shared" si="26"/>
        <v>9000</v>
      </c>
      <c r="O64" s="16">
        <f t="shared" si="27"/>
        <v>257000</v>
      </c>
      <c r="P64" s="22">
        <f t="shared" si="28"/>
        <v>230000</v>
      </c>
      <c r="Q64" s="17">
        <f t="shared" si="29"/>
        <v>27000</v>
      </c>
      <c r="R64" s="17">
        <f t="shared" si="30"/>
        <v>18000</v>
      </c>
      <c r="S64" s="8">
        <f t="shared" si="31"/>
        <v>13063</v>
      </c>
      <c r="T64" s="8">
        <f t="shared" si="32"/>
        <v>3038</v>
      </c>
      <c r="U64" s="8">
        <f t="shared" si="33"/>
        <v>1899</v>
      </c>
      <c r="V64" s="8">
        <v>0</v>
      </c>
      <c r="W64" s="9">
        <f t="shared" si="34"/>
        <v>9000</v>
      </c>
      <c r="X64" s="27">
        <f t="shared" si="35"/>
        <v>27000</v>
      </c>
      <c r="Y64" s="9">
        <f t="shared" si="36"/>
        <v>158937</v>
      </c>
      <c r="Z64" s="9">
        <f t="shared" si="37"/>
        <v>36962</v>
      </c>
      <c r="AA64" s="9">
        <f t="shared" si="38"/>
        <v>23101</v>
      </c>
      <c r="AB64" s="9">
        <f t="shared" si="39"/>
        <v>11000</v>
      </c>
      <c r="AC64" s="9">
        <f t="shared" si="40"/>
        <v>0</v>
      </c>
      <c r="AD64" s="27">
        <f t="shared" si="41"/>
        <v>230000</v>
      </c>
      <c r="AE64" s="9">
        <f t="shared" si="21"/>
        <v>171500</v>
      </c>
    </row>
    <row r="65" spans="1:31" x14ac:dyDescent="0.25">
      <c r="A65" s="15" t="s">
        <v>115</v>
      </c>
      <c r="B65" s="15" t="s">
        <v>24</v>
      </c>
      <c r="C65" s="15" t="s">
        <v>116</v>
      </c>
      <c r="D65" s="10" t="s">
        <v>14</v>
      </c>
      <c r="E65" s="10" t="s">
        <v>83</v>
      </c>
      <c r="F65" s="10" t="s">
        <v>77</v>
      </c>
      <c r="G65" s="10" t="s">
        <v>78</v>
      </c>
      <c r="H65" s="10" t="s">
        <v>79</v>
      </c>
      <c r="I65" s="10" t="s">
        <v>75</v>
      </c>
      <c r="J65" s="10">
        <f t="shared" si="22"/>
        <v>180000</v>
      </c>
      <c r="K65" s="10">
        <f t="shared" si="23"/>
        <v>41000</v>
      </c>
      <c r="L65" s="10">
        <f t="shared" si="24"/>
        <v>26000</v>
      </c>
      <c r="M65" s="10">
        <f t="shared" si="25"/>
        <v>11000</v>
      </c>
      <c r="N65" s="10">
        <f t="shared" si="26"/>
        <v>9000</v>
      </c>
      <c r="O65" s="16">
        <f t="shared" si="27"/>
        <v>267000</v>
      </c>
      <c r="P65" s="22">
        <f t="shared" si="28"/>
        <v>240000</v>
      </c>
      <c r="Q65" s="17">
        <f t="shared" si="29"/>
        <v>27000</v>
      </c>
      <c r="R65" s="17">
        <f t="shared" si="30"/>
        <v>18000</v>
      </c>
      <c r="S65" s="8">
        <f t="shared" si="31"/>
        <v>13117</v>
      </c>
      <c r="T65" s="8">
        <f t="shared" si="32"/>
        <v>2988</v>
      </c>
      <c r="U65" s="8">
        <f t="shared" si="33"/>
        <v>1895</v>
      </c>
      <c r="V65" s="8">
        <v>0</v>
      </c>
      <c r="W65" s="9">
        <f t="shared" si="34"/>
        <v>9000</v>
      </c>
      <c r="X65" s="27">
        <f t="shared" si="35"/>
        <v>27000</v>
      </c>
      <c r="Y65" s="9">
        <f t="shared" si="36"/>
        <v>166883</v>
      </c>
      <c r="Z65" s="9">
        <f t="shared" si="37"/>
        <v>38012</v>
      </c>
      <c r="AA65" s="9">
        <f t="shared" si="38"/>
        <v>24105</v>
      </c>
      <c r="AB65" s="9">
        <f t="shared" si="39"/>
        <v>11000</v>
      </c>
      <c r="AC65" s="9">
        <f t="shared" si="40"/>
        <v>0</v>
      </c>
      <c r="AD65" s="27">
        <f t="shared" si="41"/>
        <v>240000</v>
      </c>
      <c r="AE65" s="9">
        <f t="shared" si="21"/>
        <v>179500</v>
      </c>
    </row>
    <row r="66" spans="1:31" x14ac:dyDescent="0.25">
      <c r="A66" s="15" t="s">
        <v>374</v>
      </c>
      <c r="B66" s="15" t="s">
        <v>375</v>
      </c>
      <c r="C66" s="15" t="s">
        <v>376</v>
      </c>
      <c r="D66" s="10" t="s">
        <v>18</v>
      </c>
      <c r="E66" s="10" t="s">
        <v>83</v>
      </c>
      <c r="F66" s="10" t="s">
        <v>77</v>
      </c>
      <c r="G66" s="10" t="s">
        <v>78</v>
      </c>
      <c r="H66" s="10" t="s">
        <v>79</v>
      </c>
      <c r="I66" s="10" t="s">
        <v>75</v>
      </c>
      <c r="J66" s="10">
        <f t="shared" si="22"/>
        <v>41000</v>
      </c>
      <c r="K66" s="10">
        <f t="shared" si="23"/>
        <v>9000</v>
      </c>
      <c r="L66" s="10">
        <f t="shared" si="24"/>
        <v>6000</v>
      </c>
      <c r="M66" s="10">
        <f t="shared" si="25"/>
        <v>3000</v>
      </c>
      <c r="N66" s="10">
        <f t="shared" si="26"/>
        <v>2000</v>
      </c>
      <c r="O66" s="16">
        <f t="shared" si="27"/>
        <v>61000</v>
      </c>
      <c r="P66" s="22">
        <f t="shared" si="28"/>
        <v>55000</v>
      </c>
      <c r="Q66" s="17">
        <f t="shared" si="29"/>
        <v>6000</v>
      </c>
      <c r="R66" s="17">
        <f t="shared" si="30"/>
        <v>4000</v>
      </c>
      <c r="S66" s="8">
        <f t="shared" si="31"/>
        <v>2929</v>
      </c>
      <c r="T66" s="8">
        <f t="shared" si="32"/>
        <v>643</v>
      </c>
      <c r="U66" s="8">
        <f t="shared" si="33"/>
        <v>429</v>
      </c>
      <c r="V66" s="8">
        <v>0</v>
      </c>
      <c r="W66" s="9">
        <f t="shared" si="34"/>
        <v>2000</v>
      </c>
      <c r="X66" s="27">
        <f t="shared" si="35"/>
        <v>6001</v>
      </c>
      <c r="Y66" s="9">
        <f t="shared" si="36"/>
        <v>38071</v>
      </c>
      <c r="Z66" s="9">
        <f t="shared" si="37"/>
        <v>8357</v>
      </c>
      <c r="AA66" s="9">
        <f t="shared" si="38"/>
        <v>5571</v>
      </c>
      <c r="AB66" s="9">
        <f t="shared" si="39"/>
        <v>3000</v>
      </c>
      <c r="AC66" s="9">
        <f t="shared" si="40"/>
        <v>0</v>
      </c>
      <c r="AD66" s="27">
        <f t="shared" si="41"/>
        <v>54999</v>
      </c>
      <c r="AE66" s="9">
        <f t="shared" si="21"/>
        <v>40500</v>
      </c>
    </row>
    <row r="67" spans="1:31" x14ac:dyDescent="0.25">
      <c r="A67" s="15" t="s">
        <v>368</v>
      </c>
      <c r="B67" s="15" t="s">
        <v>369</v>
      </c>
      <c r="C67" s="15" t="s">
        <v>370</v>
      </c>
      <c r="D67" s="10" t="s">
        <v>13</v>
      </c>
      <c r="E67" s="10" t="s">
        <v>83</v>
      </c>
      <c r="F67" s="31" t="s">
        <v>77</v>
      </c>
      <c r="G67" s="31" t="s">
        <v>78</v>
      </c>
      <c r="H67" s="10" t="s">
        <v>79</v>
      </c>
      <c r="I67" s="10" t="s">
        <v>75</v>
      </c>
      <c r="J67" s="10">
        <f t="shared" si="22"/>
        <v>51000</v>
      </c>
      <c r="K67" s="10">
        <f t="shared" si="23"/>
        <v>12000</v>
      </c>
      <c r="L67" s="10">
        <f t="shared" si="24"/>
        <v>8000</v>
      </c>
      <c r="M67" s="10">
        <f t="shared" si="25"/>
        <v>3000</v>
      </c>
      <c r="N67" s="10">
        <f t="shared" si="26"/>
        <v>2000</v>
      </c>
      <c r="O67" s="16">
        <f t="shared" si="27"/>
        <v>76000</v>
      </c>
      <c r="P67" s="22">
        <f t="shared" si="28"/>
        <v>70000</v>
      </c>
      <c r="Q67" s="17">
        <f t="shared" si="29"/>
        <v>6000</v>
      </c>
      <c r="R67" s="17">
        <f t="shared" si="30"/>
        <v>4000</v>
      </c>
      <c r="S67" s="8">
        <f t="shared" si="31"/>
        <v>2873</v>
      </c>
      <c r="T67" s="8">
        <f t="shared" si="32"/>
        <v>676</v>
      </c>
      <c r="U67" s="8">
        <f t="shared" si="33"/>
        <v>451</v>
      </c>
      <c r="V67" s="8">
        <v>0</v>
      </c>
      <c r="W67" s="9">
        <f t="shared" si="34"/>
        <v>2000</v>
      </c>
      <c r="X67" s="27">
        <f t="shared" si="35"/>
        <v>6000</v>
      </c>
      <c r="Y67" s="9">
        <f t="shared" si="36"/>
        <v>48127</v>
      </c>
      <c r="Z67" s="9">
        <f t="shared" si="37"/>
        <v>11324</v>
      </c>
      <c r="AA67" s="9">
        <f t="shared" si="38"/>
        <v>7549</v>
      </c>
      <c r="AB67" s="9">
        <f t="shared" si="39"/>
        <v>3000</v>
      </c>
      <c r="AC67" s="9">
        <f t="shared" si="40"/>
        <v>0</v>
      </c>
      <c r="AD67" s="27">
        <f t="shared" si="41"/>
        <v>70000</v>
      </c>
      <c r="AE67" s="9">
        <f t="shared" si="21"/>
        <v>50500</v>
      </c>
    </row>
    <row r="68" spans="1:31" x14ac:dyDescent="0.25">
      <c r="A68" s="15" t="s">
        <v>194</v>
      </c>
      <c r="B68" s="15" t="s">
        <v>195</v>
      </c>
      <c r="C68" s="15" t="s">
        <v>196</v>
      </c>
      <c r="D68" s="10" t="s">
        <v>16</v>
      </c>
      <c r="E68" s="10" t="s">
        <v>83</v>
      </c>
      <c r="F68" s="10" t="s">
        <v>77</v>
      </c>
      <c r="G68" s="10" t="s">
        <v>78</v>
      </c>
      <c r="H68" s="10" t="s">
        <v>79</v>
      </c>
      <c r="I68" s="10" t="s">
        <v>75</v>
      </c>
      <c r="J68" s="10">
        <f t="shared" si="22"/>
        <v>75000</v>
      </c>
      <c r="K68" s="10">
        <f t="shared" si="23"/>
        <v>17000</v>
      </c>
      <c r="L68" s="10">
        <f t="shared" si="24"/>
        <v>11000</v>
      </c>
      <c r="M68" s="10">
        <f t="shared" si="25"/>
        <v>5000</v>
      </c>
      <c r="N68" s="10">
        <f t="shared" si="26"/>
        <v>4000</v>
      </c>
      <c r="O68" s="16">
        <f t="shared" si="27"/>
        <v>112000</v>
      </c>
      <c r="P68" s="22">
        <f t="shared" si="28"/>
        <v>100000</v>
      </c>
      <c r="Q68" s="17">
        <f t="shared" si="29"/>
        <v>12000</v>
      </c>
      <c r="R68" s="17">
        <f t="shared" si="30"/>
        <v>8000</v>
      </c>
      <c r="S68" s="8">
        <f t="shared" si="31"/>
        <v>5825</v>
      </c>
      <c r="T68" s="8">
        <f t="shared" si="32"/>
        <v>1320</v>
      </c>
      <c r="U68" s="8">
        <f t="shared" si="33"/>
        <v>854</v>
      </c>
      <c r="V68" s="8">
        <v>0</v>
      </c>
      <c r="W68" s="9">
        <f t="shared" si="34"/>
        <v>4000</v>
      </c>
      <c r="X68" s="27">
        <f t="shared" si="35"/>
        <v>11999</v>
      </c>
      <c r="Y68" s="9">
        <f t="shared" si="36"/>
        <v>69175</v>
      </c>
      <c r="Z68" s="9">
        <f t="shared" si="37"/>
        <v>15680</v>
      </c>
      <c r="AA68" s="9">
        <f t="shared" si="38"/>
        <v>10146</v>
      </c>
      <c r="AB68" s="9">
        <f t="shared" si="39"/>
        <v>5000</v>
      </c>
      <c r="AC68" s="9">
        <f t="shared" si="40"/>
        <v>0</v>
      </c>
      <c r="AD68" s="27">
        <f t="shared" si="41"/>
        <v>100001</v>
      </c>
      <c r="AE68" s="9">
        <f t="shared" si="21"/>
        <v>74500</v>
      </c>
    </row>
    <row r="69" spans="1:31" x14ac:dyDescent="0.25">
      <c r="A69" s="15" t="s">
        <v>328</v>
      </c>
      <c r="B69" s="15" t="s">
        <v>329</v>
      </c>
      <c r="C69" s="15" t="s">
        <v>330</v>
      </c>
      <c r="D69" s="10" t="s">
        <v>18</v>
      </c>
      <c r="E69" s="10" t="s">
        <v>76</v>
      </c>
      <c r="F69" s="10" t="s">
        <v>84</v>
      </c>
      <c r="G69" s="10" t="s">
        <v>78</v>
      </c>
      <c r="H69" s="10" t="s">
        <v>79</v>
      </c>
      <c r="I69" s="10" t="s">
        <v>75</v>
      </c>
      <c r="J69" s="10">
        <f t="shared" si="22"/>
        <v>95000</v>
      </c>
      <c r="K69" s="10">
        <f t="shared" si="23"/>
        <v>22000</v>
      </c>
      <c r="L69" s="10">
        <f t="shared" si="24"/>
        <v>14000</v>
      </c>
      <c r="M69" s="10">
        <f t="shared" si="25"/>
        <v>6000</v>
      </c>
      <c r="N69" s="10">
        <f t="shared" si="26"/>
        <v>5000</v>
      </c>
      <c r="O69" s="16">
        <f t="shared" si="27"/>
        <v>142000</v>
      </c>
      <c r="P69" s="22">
        <f t="shared" si="28"/>
        <v>127000</v>
      </c>
      <c r="Q69" s="17">
        <f t="shared" si="29"/>
        <v>15000</v>
      </c>
      <c r="R69" s="17">
        <f t="shared" si="30"/>
        <v>10000</v>
      </c>
      <c r="S69" s="8">
        <f t="shared" si="31"/>
        <v>7252</v>
      </c>
      <c r="T69" s="8">
        <f t="shared" si="32"/>
        <v>1679</v>
      </c>
      <c r="U69" s="8">
        <f t="shared" si="33"/>
        <v>1069</v>
      </c>
      <c r="V69" s="8">
        <v>0</v>
      </c>
      <c r="W69" s="9">
        <f t="shared" si="34"/>
        <v>5000</v>
      </c>
      <c r="X69" s="27">
        <f t="shared" si="35"/>
        <v>15000</v>
      </c>
      <c r="Y69" s="9">
        <f t="shared" si="36"/>
        <v>87748</v>
      </c>
      <c r="Z69" s="9">
        <f t="shared" si="37"/>
        <v>20321</v>
      </c>
      <c r="AA69" s="9">
        <f t="shared" si="38"/>
        <v>12931</v>
      </c>
      <c r="AB69" s="9">
        <f t="shared" si="39"/>
        <v>6000</v>
      </c>
      <c r="AC69" s="9">
        <f t="shared" si="40"/>
        <v>0</v>
      </c>
      <c r="AD69" s="27">
        <f t="shared" si="41"/>
        <v>127000</v>
      </c>
      <c r="AE69" s="9">
        <f t="shared" si="21"/>
        <v>94500</v>
      </c>
    </row>
    <row r="70" spans="1:31" x14ac:dyDescent="0.25">
      <c r="A70" s="15" t="s">
        <v>40</v>
      </c>
      <c r="B70" s="15" t="s">
        <v>38</v>
      </c>
      <c r="C70" s="15" t="s">
        <v>41</v>
      </c>
      <c r="D70" s="10" t="s">
        <v>17</v>
      </c>
      <c r="E70" s="10" t="s">
        <v>83</v>
      </c>
      <c r="F70" s="10" t="s">
        <v>77</v>
      </c>
      <c r="G70" s="10" t="s">
        <v>78</v>
      </c>
      <c r="H70" s="10" t="s">
        <v>79</v>
      </c>
      <c r="I70" s="10" t="s">
        <v>75</v>
      </c>
      <c r="J70" s="10">
        <f t="shared" ref="J70:J101" si="42">RIGHT(C70,3)*1000</f>
        <v>126000</v>
      </c>
      <c r="K70" s="10">
        <f t="shared" ref="K70:K101" si="43">ROUND(J70*0.23,-3)</f>
        <v>29000</v>
      </c>
      <c r="L70" s="10">
        <f t="shared" ref="L70:L101" si="44">ROUND(K70*0.63,-3)</f>
        <v>18000</v>
      </c>
      <c r="M70" s="10">
        <f t="shared" ref="M70:M101" si="45">ROUND(L70*0.43,-3)</f>
        <v>8000</v>
      </c>
      <c r="N70" s="10">
        <f t="shared" ref="N70:N101" si="46">ROUND(M70*0.83,-3)</f>
        <v>7000</v>
      </c>
      <c r="O70" s="16">
        <f t="shared" ref="O70:O101" si="47">SUM(J70:N70)</f>
        <v>188000</v>
      </c>
      <c r="P70" s="22">
        <f t="shared" ref="P70:P101" si="48">+O70-Q70</f>
        <v>167000</v>
      </c>
      <c r="Q70" s="17">
        <f t="shared" ref="Q70:Q101" si="49">N70*3</f>
        <v>21000</v>
      </c>
      <c r="R70" s="17">
        <f t="shared" ref="R70:R101" si="50">+Q70-N70</f>
        <v>14000</v>
      </c>
      <c r="S70" s="8">
        <f t="shared" ref="S70:S101" si="51">ROUND($J70*$R70/SUM($J70:$L70),0)</f>
        <v>10197</v>
      </c>
      <c r="T70" s="8">
        <f t="shared" ref="T70:T101" si="52">ROUND($K70*$R70/SUM($J70:$L70),0)</f>
        <v>2347</v>
      </c>
      <c r="U70" s="8">
        <f t="shared" ref="U70:U101" si="53">ROUND($L70*$R70/SUM($J70:$L70),0)</f>
        <v>1457</v>
      </c>
      <c r="V70" s="8">
        <v>0</v>
      </c>
      <c r="W70" s="9">
        <f t="shared" ref="W70:W101" si="54">+N70</f>
        <v>7000</v>
      </c>
      <c r="X70" s="27">
        <f t="shared" ref="X70:X101" si="55">SUM(S70:W70)</f>
        <v>21001</v>
      </c>
      <c r="Y70" s="9">
        <f t="shared" ref="Y70:Y101" si="56">+J70-S70</f>
        <v>115803</v>
      </c>
      <c r="Z70" s="9">
        <f t="shared" ref="Z70:Z101" si="57">+K70-T70</f>
        <v>26653</v>
      </c>
      <c r="AA70" s="9">
        <f t="shared" ref="AA70:AA101" si="58">+L70-U70</f>
        <v>16543</v>
      </c>
      <c r="AB70" s="9">
        <f t="shared" ref="AB70:AB101" si="59">+M70-V70</f>
        <v>8000</v>
      </c>
      <c r="AC70" s="9">
        <f t="shared" ref="AC70:AC101" si="60">+N70-W70</f>
        <v>0</v>
      </c>
      <c r="AD70" s="27">
        <f t="shared" ref="AD70:AD101" si="61">SUM(Y70:AC70)</f>
        <v>166999</v>
      </c>
      <c r="AE70" s="9">
        <f t="shared" si="21"/>
        <v>125500</v>
      </c>
    </row>
    <row r="71" spans="1:31" x14ac:dyDescent="0.25">
      <c r="A71" s="15" t="s">
        <v>188</v>
      </c>
      <c r="B71" s="15" t="s">
        <v>189</v>
      </c>
      <c r="C71" s="15" t="s">
        <v>190</v>
      </c>
      <c r="D71" s="10" t="s">
        <v>14</v>
      </c>
      <c r="E71" s="10" t="s">
        <v>72</v>
      </c>
      <c r="F71" s="10" t="s">
        <v>77</v>
      </c>
      <c r="G71" s="10" t="s">
        <v>74</v>
      </c>
      <c r="H71" s="10" t="s">
        <v>79</v>
      </c>
      <c r="I71" s="10" t="s">
        <v>75</v>
      </c>
      <c r="J71" s="10">
        <f t="shared" si="42"/>
        <v>128000</v>
      </c>
      <c r="K71" s="10">
        <f t="shared" si="43"/>
        <v>29000</v>
      </c>
      <c r="L71" s="10">
        <f t="shared" si="44"/>
        <v>18000</v>
      </c>
      <c r="M71" s="10">
        <f t="shared" si="45"/>
        <v>8000</v>
      </c>
      <c r="N71" s="10">
        <f t="shared" si="46"/>
        <v>7000</v>
      </c>
      <c r="O71" s="16">
        <f t="shared" si="47"/>
        <v>190000</v>
      </c>
      <c r="P71" s="22">
        <f t="shared" si="48"/>
        <v>169000</v>
      </c>
      <c r="Q71" s="17">
        <f t="shared" si="49"/>
        <v>21000</v>
      </c>
      <c r="R71" s="17">
        <f t="shared" si="50"/>
        <v>14000</v>
      </c>
      <c r="S71" s="8">
        <f t="shared" si="51"/>
        <v>10240</v>
      </c>
      <c r="T71" s="8">
        <f t="shared" si="52"/>
        <v>2320</v>
      </c>
      <c r="U71" s="8">
        <f t="shared" si="53"/>
        <v>1440</v>
      </c>
      <c r="V71" s="8">
        <v>0</v>
      </c>
      <c r="W71" s="9">
        <f t="shared" si="54"/>
        <v>7000</v>
      </c>
      <c r="X71" s="27">
        <f t="shared" si="55"/>
        <v>21000</v>
      </c>
      <c r="Y71" s="9">
        <f t="shared" si="56"/>
        <v>117760</v>
      </c>
      <c r="Z71" s="9">
        <f t="shared" si="57"/>
        <v>26680</v>
      </c>
      <c r="AA71" s="9">
        <f t="shared" si="58"/>
        <v>16560</v>
      </c>
      <c r="AB71" s="9">
        <f t="shared" si="59"/>
        <v>8000</v>
      </c>
      <c r="AC71" s="9">
        <f t="shared" si="60"/>
        <v>0</v>
      </c>
      <c r="AD71" s="27">
        <f t="shared" si="61"/>
        <v>169000</v>
      </c>
      <c r="AE71" s="9">
        <f t="shared" ref="AE71:AE134" si="62">+J71-500</f>
        <v>127500</v>
      </c>
    </row>
    <row r="72" spans="1:31" x14ac:dyDescent="0.25">
      <c r="A72" s="15" t="s">
        <v>349</v>
      </c>
      <c r="B72" s="15" t="s">
        <v>350</v>
      </c>
      <c r="C72" s="15" t="s">
        <v>351</v>
      </c>
      <c r="D72" s="10" t="s">
        <v>13</v>
      </c>
      <c r="E72" s="10" t="s">
        <v>76</v>
      </c>
      <c r="F72" s="11" t="s">
        <v>77</v>
      </c>
      <c r="G72" s="11" t="s">
        <v>78</v>
      </c>
      <c r="H72" s="10" t="s">
        <v>79</v>
      </c>
      <c r="I72" s="10" t="s">
        <v>75</v>
      </c>
      <c r="J72" s="10">
        <f t="shared" si="42"/>
        <v>132000</v>
      </c>
      <c r="K72" s="10">
        <f t="shared" si="43"/>
        <v>30000</v>
      </c>
      <c r="L72" s="10">
        <f t="shared" si="44"/>
        <v>19000</v>
      </c>
      <c r="M72" s="10">
        <f t="shared" si="45"/>
        <v>8000</v>
      </c>
      <c r="N72" s="10">
        <f t="shared" si="46"/>
        <v>7000</v>
      </c>
      <c r="O72" s="16">
        <f t="shared" si="47"/>
        <v>196000</v>
      </c>
      <c r="P72" s="22">
        <f t="shared" si="48"/>
        <v>175000</v>
      </c>
      <c r="Q72" s="17">
        <f t="shared" si="49"/>
        <v>21000</v>
      </c>
      <c r="R72" s="17">
        <f t="shared" si="50"/>
        <v>14000</v>
      </c>
      <c r="S72" s="8">
        <f t="shared" si="51"/>
        <v>10210</v>
      </c>
      <c r="T72" s="8">
        <f t="shared" si="52"/>
        <v>2320</v>
      </c>
      <c r="U72" s="8">
        <f t="shared" si="53"/>
        <v>1470</v>
      </c>
      <c r="V72" s="8">
        <v>0</v>
      </c>
      <c r="W72" s="9">
        <f t="shared" si="54"/>
        <v>7000</v>
      </c>
      <c r="X72" s="27">
        <f t="shared" si="55"/>
        <v>21000</v>
      </c>
      <c r="Y72" s="9">
        <f t="shared" si="56"/>
        <v>121790</v>
      </c>
      <c r="Z72" s="9">
        <f t="shared" si="57"/>
        <v>27680</v>
      </c>
      <c r="AA72" s="9">
        <f t="shared" si="58"/>
        <v>17530</v>
      </c>
      <c r="AB72" s="9">
        <f t="shared" si="59"/>
        <v>8000</v>
      </c>
      <c r="AC72" s="9">
        <f t="shared" si="60"/>
        <v>0</v>
      </c>
      <c r="AD72" s="27">
        <f t="shared" si="61"/>
        <v>175000</v>
      </c>
      <c r="AE72" s="9">
        <f t="shared" si="62"/>
        <v>131500</v>
      </c>
    </row>
    <row r="73" spans="1:31" x14ac:dyDescent="0.25">
      <c r="A73" s="15" t="s">
        <v>361</v>
      </c>
      <c r="B73" s="15" t="s">
        <v>54</v>
      </c>
      <c r="C73" s="15" t="s">
        <v>362</v>
      </c>
      <c r="D73" s="10" t="s">
        <v>10</v>
      </c>
      <c r="E73" s="10" t="s">
        <v>83</v>
      </c>
      <c r="F73" s="10" t="s">
        <v>77</v>
      </c>
      <c r="G73" s="10" t="s">
        <v>78</v>
      </c>
      <c r="H73" s="10" t="s">
        <v>79</v>
      </c>
      <c r="I73" s="10" t="s">
        <v>75</v>
      </c>
      <c r="J73" s="10">
        <f t="shared" si="42"/>
        <v>161000</v>
      </c>
      <c r="K73" s="10">
        <f t="shared" si="43"/>
        <v>37000</v>
      </c>
      <c r="L73" s="10">
        <f t="shared" si="44"/>
        <v>23000</v>
      </c>
      <c r="M73" s="10">
        <f t="shared" si="45"/>
        <v>10000</v>
      </c>
      <c r="N73" s="10">
        <f t="shared" si="46"/>
        <v>8000</v>
      </c>
      <c r="O73" s="16">
        <f t="shared" si="47"/>
        <v>239000</v>
      </c>
      <c r="P73" s="22">
        <f t="shared" si="48"/>
        <v>215000</v>
      </c>
      <c r="Q73" s="17">
        <f t="shared" si="49"/>
        <v>24000</v>
      </c>
      <c r="R73" s="17">
        <f t="shared" si="50"/>
        <v>16000</v>
      </c>
      <c r="S73" s="8">
        <f t="shared" si="51"/>
        <v>11656</v>
      </c>
      <c r="T73" s="8">
        <f t="shared" si="52"/>
        <v>2679</v>
      </c>
      <c r="U73" s="8">
        <f t="shared" si="53"/>
        <v>1665</v>
      </c>
      <c r="V73" s="8">
        <v>0</v>
      </c>
      <c r="W73" s="9">
        <f t="shared" si="54"/>
        <v>8000</v>
      </c>
      <c r="X73" s="27">
        <f t="shared" si="55"/>
        <v>24000</v>
      </c>
      <c r="Y73" s="9">
        <f t="shared" si="56"/>
        <v>149344</v>
      </c>
      <c r="Z73" s="9">
        <f t="shared" si="57"/>
        <v>34321</v>
      </c>
      <c r="AA73" s="9">
        <f t="shared" si="58"/>
        <v>21335</v>
      </c>
      <c r="AB73" s="9">
        <f t="shared" si="59"/>
        <v>10000</v>
      </c>
      <c r="AC73" s="9">
        <f t="shared" si="60"/>
        <v>0</v>
      </c>
      <c r="AD73" s="27">
        <f t="shared" si="61"/>
        <v>215000</v>
      </c>
      <c r="AE73" s="9">
        <f t="shared" si="62"/>
        <v>160500</v>
      </c>
    </row>
    <row r="74" spans="1:31" x14ac:dyDescent="0.25">
      <c r="A74" s="15" t="s">
        <v>271</v>
      </c>
      <c r="B74" s="15" t="s">
        <v>45</v>
      </c>
      <c r="C74" s="15" t="s">
        <v>272</v>
      </c>
      <c r="D74" s="10" t="s">
        <v>13</v>
      </c>
      <c r="E74" s="10" t="s">
        <v>83</v>
      </c>
      <c r="F74" s="10" t="s">
        <v>77</v>
      </c>
      <c r="G74" s="10" t="s">
        <v>78</v>
      </c>
      <c r="H74" s="10" t="s">
        <v>79</v>
      </c>
      <c r="I74" s="10" t="s">
        <v>75</v>
      </c>
      <c r="J74" s="10">
        <f t="shared" si="42"/>
        <v>166000</v>
      </c>
      <c r="K74" s="10">
        <f t="shared" si="43"/>
        <v>38000</v>
      </c>
      <c r="L74" s="10">
        <f t="shared" si="44"/>
        <v>24000</v>
      </c>
      <c r="M74" s="10">
        <f t="shared" si="45"/>
        <v>10000</v>
      </c>
      <c r="N74" s="10">
        <f t="shared" si="46"/>
        <v>8000</v>
      </c>
      <c r="O74" s="16">
        <f t="shared" si="47"/>
        <v>246000</v>
      </c>
      <c r="P74" s="22">
        <f t="shared" si="48"/>
        <v>222000</v>
      </c>
      <c r="Q74" s="17">
        <f t="shared" si="49"/>
        <v>24000</v>
      </c>
      <c r="R74" s="17">
        <f t="shared" si="50"/>
        <v>16000</v>
      </c>
      <c r="S74" s="8">
        <f t="shared" si="51"/>
        <v>11649</v>
      </c>
      <c r="T74" s="8">
        <f t="shared" si="52"/>
        <v>2667</v>
      </c>
      <c r="U74" s="8">
        <f t="shared" si="53"/>
        <v>1684</v>
      </c>
      <c r="V74" s="8">
        <v>0</v>
      </c>
      <c r="W74" s="9">
        <f t="shared" si="54"/>
        <v>8000</v>
      </c>
      <c r="X74" s="27">
        <f t="shared" si="55"/>
        <v>24000</v>
      </c>
      <c r="Y74" s="9">
        <f t="shared" si="56"/>
        <v>154351</v>
      </c>
      <c r="Z74" s="9">
        <f t="shared" si="57"/>
        <v>35333</v>
      </c>
      <c r="AA74" s="9">
        <f t="shared" si="58"/>
        <v>22316</v>
      </c>
      <c r="AB74" s="9">
        <f t="shared" si="59"/>
        <v>10000</v>
      </c>
      <c r="AC74" s="9">
        <f t="shared" si="60"/>
        <v>0</v>
      </c>
      <c r="AD74" s="27">
        <f t="shared" si="61"/>
        <v>222000</v>
      </c>
      <c r="AE74" s="9">
        <f t="shared" si="62"/>
        <v>165500</v>
      </c>
    </row>
    <row r="75" spans="1:31" x14ac:dyDescent="0.25">
      <c r="A75" s="15" t="s">
        <v>408</v>
      </c>
      <c r="B75" s="15" t="s">
        <v>62</v>
      </c>
      <c r="C75" s="15" t="s">
        <v>409</v>
      </c>
      <c r="D75" s="10" t="s">
        <v>10</v>
      </c>
      <c r="E75" s="10" t="s">
        <v>83</v>
      </c>
      <c r="F75" s="10" t="s">
        <v>77</v>
      </c>
      <c r="G75" s="10" t="s">
        <v>78</v>
      </c>
      <c r="H75" s="10" t="s">
        <v>79</v>
      </c>
      <c r="I75" s="10" t="s">
        <v>75</v>
      </c>
      <c r="J75" s="10">
        <f t="shared" si="42"/>
        <v>230000</v>
      </c>
      <c r="K75" s="10">
        <f t="shared" si="43"/>
        <v>53000</v>
      </c>
      <c r="L75" s="10">
        <f t="shared" si="44"/>
        <v>33000</v>
      </c>
      <c r="M75" s="10">
        <f t="shared" si="45"/>
        <v>14000</v>
      </c>
      <c r="N75" s="10">
        <f t="shared" si="46"/>
        <v>12000</v>
      </c>
      <c r="O75" s="16">
        <f t="shared" si="47"/>
        <v>342000</v>
      </c>
      <c r="P75" s="22">
        <f t="shared" si="48"/>
        <v>306000</v>
      </c>
      <c r="Q75" s="17">
        <f t="shared" si="49"/>
        <v>36000</v>
      </c>
      <c r="R75" s="17">
        <f t="shared" si="50"/>
        <v>24000</v>
      </c>
      <c r="S75" s="8">
        <f t="shared" si="51"/>
        <v>17468</v>
      </c>
      <c r="T75" s="8">
        <f t="shared" si="52"/>
        <v>4025</v>
      </c>
      <c r="U75" s="8">
        <f t="shared" si="53"/>
        <v>2506</v>
      </c>
      <c r="V75" s="8">
        <v>0</v>
      </c>
      <c r="W75" s="9">
        <f t="shared" si="54"/>
        <v>12000</v>
      </c>
      <c r="X75" s="27">
        <f t="shared" si="55"/>
        <v>35999</v>
      </c>
      <c r="Y75" s="9">
        <f t="shared" si="56"/>
        <v>212532</v>
      </c>
      <c r="Z75" s="9">
        <f t="shared" si="57"/>
        <v>48975</v>
      </c>
      <c r="AA75" s="9">
        <f t="shared" si="58"/>
        <v>30494</v>
      </c>
      <c r="AB75" s="9">
        <f t="shared" si="59"/>
        <v>14000</v>
      </c>
      <c r="AC75" s="9">
        <f t="shared" si="60"/>
        <v>0</v>
      </c>
      <c r="AD75" s="27">
        <f t="shared" si="61"/>
        <v>306001</v>
      </c>
      <c r="AE75" s="9">
        <f t="shared" si="62"/>
        <v>229500</v>
      </c>
    </row>
    <row r="76" spans="1:31" x14ac:dyDescent="0.25">
      <c r="A76" s="15" t="s">
        <v>156</v>
      </c>
      <c r="B76" s="15" t="s">
        <v>157</v>
      </c>
      <c r="C76" s="15" t="s">
        <v>158</v>
      </c>
      <c r="D76" s="10" t="s">
        <v>12</v>
      </c>
      <c r="E76" s="10" t="s">
        <v>76</v>
      </c>
      <c r="F76" s="10" t="s">
        <v>84</v>
      </c>
      <c r="G76" s="10" t="s">
        <v>78</v>
      </c>
      <c r="H76" s="10" t="s">
        <v>79</v>
      </c>
      <c r="I76" s="10" t="s">
        <v>75</v>
      </c>
      <c r="J76" s="10">
        <f t="shared" si="42"/>
        <v>235000</v>
      </c>
      <c r="K76" s="10">
        <f t="shared" si="43"/>
        <v>54000</v>
      </c>
      <c r="L76" s="10">
        <f t="shared" si="44"/>
        <v>34000</v>
      </c>
      <c r="M76" s="10">
        <f t="shared" si="45"/>
        <v>15000</v>
      </c>
      <c r="N76" s="10">
        <f t="shared" si="46"/>
        <v>12000</v>
      </c>
      <c r="O76" s="16">
        <f t="shared" si="47"/>
        <v>350000</v>
      </c>
      <c r="P76" s="22">
        <f t="shared" si="48"/>
        <v>314000</v>
      </c>
      <c r="Q76" s="17">
        <f t="shared" si="49"/>
        <v>36000</v>
      </c>
      <c r="R76" s="17">
        <f t="shared" si="50"/>
        <v>24000</v>
      </c>
      <c r="S76" s="8">
        <f t="shared" si="51"/>
        <v>17461</v>
      </c>
      <c r="T76" s="8">
        <f t="shared" si="52"/>
        <v>4012</v>
      </c>
      <c r="U76" s="8">
        <f t="shared" si="53"/>
        <v>2526</v>
      </c>
      <c r="V76" s="8">
        <v>0</v>
      </c>
      <c r="W76" s="9">
        <f t="shared" si="54"/>
        <v>12000</v>
      </c>
      <c r="X76" s="27">
        <f t="shared" si="55"/>
        <v>35999</v>
      </c>
      <c r="Y76" s="9">
        <f t="shared" si="56"/>
        <v>217539</v>
      </c>
      <c r="Z76" s="9">
        <f t="shared" si="57"/>
        <v>49988</v>
      </c>
      <c r="AA76" s="9">
        <f t="shared" si="58"/>
        <v>31474</v>
      </c>
      <c r="AB76" s="9">
        <f t="shared" si="59"/>
        <v>15000</v>
      </c>
      <c r="AC76" s="9">
        <f t="shared" si="60"/>
        <v>0</v>
      </c>
      <c r="AD76" s="27">
        <f t="shared" si="61"/>
        <v>314001</v>
      </c>
      <c r="AE76" s="9">
        <f t="shared" si="62"/>
        <v>234500</v>
      </c>
    </row>
    <row r="77" spans="1:31" x14ac:dyDescent="0.25">
      <c r="A77" s="15" t="s">
        <v>443</v>
      </c>
      <c r="B77" s="15" t="s">
        <v>441</v>
      </c>
      <c r="C77" s="15" t="s">
        <v>444</v>
      </c>
      <c r="D77" s="10" t="s">
        <v>14</v>
      </c>
      <c r="E77" s="10" t="s">
        <v>76</v>
      </c>
      <c r="F77" s="11" t="s">
        <v>77</v>
      </c>
      <c r="G77" s="11" t="s">
        <v>78</v>
      </c>
      <c r="H77" s="10" t="s">
        <v>79</v>
      </c>
      <c r="I77" s="10" t="s">
        <v>75</v>
      </c>
      <c r="J77" s="10">
        <f t="shared" si="42"/>
        <v>249000</v>
      </c>
      <c r="K77" s="10">
        <f t="shared" si="43"/>
        <v>57000</v>
      </c>
      <c r="L77" s="10">
        <f t="shared" si="44"/>
        <v>36000</v>
      </c>
      <c r="M77" s="10">
        <f t="shared" si="45"/>
        <v>15000</v>
      </c>
      <c r="N77" s="10">
        <f t="shared" si="46"/>
        <v>12000</v>
      </c>
      <c r="O77" s="16">
        <f t="shared" si="47"/>
        <v>369000</v>
      </c>
      <c r="P77" s="22">
        <f t="shared" si="48"/>
        <v>333000</v>
      </c>
      <c r="Q77" s="17">
        <f t="shared" si="49"/>
        <v>36000</v>
      </c>
      <c r="R77" s="17">
        <f t="shared" si="50"/>
        <v>24000</v>
      </c>
      <c r="S77" s="8">
        <f t="shared" si="51"/>
        <v>17474</v>
      </c>
      <c r="T77" s="8">
        <f t="shared" si="52"/>
        <v>4000</v>
      </c>
      <c r="U77" s="8">
        <f t="shared" si="53"/>
        <v>2526</v>
      </c>
      <c r="V77" s="8">
        <v>0</v>
      </c>
      <c r="W77" s="9">
        <f t="shared" si="54"/>
        <v>12000</v>
      </c>
      <c r="X77" s="27">
        <f t="shared" si="55"/>
        <v>36000</v>
      </c>
      <c r="Y77" s="9">
        <f t="shared" si="56"/>
        <v>231526</v>
      </c>
      <c r="Z77" s="9">
        <f t="shared" si="57"/>
        <v>53000</v>
      </c>
      <c r="AA77" s="9">
        <f t="shared" si="58"/>
        <v>33474</v>
      </c>
      <c r="AB77" s="9">
        <f t="shared" si="59"/>
        <v>15000</v>
      </c>
      <c r="AC77" s="9">
        <f t="shared" si="60"/>
        <v>0</v>
      </c>
      <c r="AD77" s="27">
        <f t="shared" si="61"/>
        <v>333000</v>
      </c>
      <c r="AE77" s="9">
        <f t="shared" si="62"/>
        <v>248500</v>
      </c>
    </row>
    <row r="78" spans="1:31" x14ac:dyDescent="0.25">
      <c r="A78" s="15" t="s">
        <v>31</v>
      </c>
      <c r="B78" s="15" t="s">
        <v>32</v>
      </c>
      <c r="C78" s="15" t="s">
        <v>33</v>
      </c>
      <c r="D78" s="10" t="s">
        <v>10</v>
      </c>
      <c r="E78" s="10" t="s">
        <v>83</v>
      </c>
      <c r="F78" s="10" t="s">
        <v>77</v>
      </c>
      <c r="G78" s="10" t="s">
        <v>78</v>
      </c>
      <c r="H78" s="10" t="s">
        <v>79</v>
      </c>
      <c r="I78" s="10" t="s">
        <v>75</v>
      </c>
      <c r="J78" s="10">
        <f t="shared" si="42"/>
        <v>264000</v>
      </c>
      <c r="K78" s="10">
        <f t="shared" si="43"/>
        <v>61000</v>
      </c>
      <c r="L78" s="10">
        <f t="shared" si="44"/>
        <v>38000</v>
      </c>
      <c r="M78" s="10">
        <f t="shared" si="45"/>
        <v>16000</v>
      </c>
      <c r="N78" s="10">
        <f t="shared" si="46"/>
        <v>13000</v>
      </c>
      <c r="O78" s="16">
        <f t="shared" si="47"/>
        <v>392000</v>
      </c>
      <c r="P78" s="22">
        <f t="shared" si="48"/>
        <v>353000</v>
      </c>
      <c r="Q78" s="17">
        <f t="shared" si="49"/>
        <v>39000</v>
      </c>
      <c r="R78" s="17">
        <f t="shared" si="50"/>
        <v>26000</v>
      </c>
      <c r="S78" s="8">
        <f t="shared" si="51"/>
        <v>18909</v>
      </c>
      <c r="T78" s="8">
        <f t="shared" si="52"/>
        <v>4369</v>
      </c>
      <c r="U78" s="8">
        <f t="shared" si="53"/>
        <v>2722</v>
      </c>
      <c r="V78" s="8">
        <v>0</v>
      </c>
      <c r="W78" s="9">
        <f t="shared" si="54"/>
        <v>13000</v>
      </c>
      <c r="X78" s="27">
        <f t="shared" si="55"/>
        <v>39000</v>
      </c>
      <c r="Y78" s="9">
        <f t="shared" si="56"/>
        <v>245091</v>
      </c>
      <c r="Z78" s="9">
        <f t="shared" si="57"/>
        <v>56631</v>
      </c>
      <c r="AA78" s="9">
        <f t="shared" si="58"/>
        <v>35278</v>
      </c>
      <c r="AB78" s="9">
        <f t="shared" si="59"/>
        <v>16000</v>
      </c>
      <c r="AC78" s="9">
        <f t="shared" si="60"/>
        <v>0</v>
      </c>
      <c r="AD78" s="27">
        <f t="shared" si="61"/>
        <v>353000</v>
      </c>
      <c r="AE78" s="9">
        <f t="shared" si="62"/>
        <v>263500</v>
      </c>
    </row>
    <row r="79" spans="1:31" x14ac:dyDescent="0.25">
      <c r="A79" s="15" t="s">
        <v>104</v>
      </c>
      <c r="B79" s="15" t="s">
        <v>22</v>
      </c>
      <c r="C79" s="15" t="s">
        <v>105</v>
      </c>
      <c r="D79" s="10" t="s">
        <v>15</v>
      </c>
      <c r="E79" s="10" t="s">
        <v>83</v>
      </c>
      <c r="F79" s="10" t="s">
        <v>77</v>
      </c>
      <c r="G79" s="10" t="s">
        <v>78</v>
      </c>
      <c r="H79" s="10" t="s">
        <v>79</v>
      </c>
      <c r="I79" s="10" t="s">
        <v>75</v>
      </c>
      <c r="J79" s="10">
        <f t="shared" si="42"/>
        <v>268000</v>
      </c>
      <c r="K79" s="10">
        <f t="shared" si="43"/>
        <v>62000</v>
      </c>
      <c r="L79" s="10">
        <f t="shared" si="44"/>
        <v>39000</v>
      </c>
      <c r="M79" s="10">
        <f t="shared" si="45"/>
        <v>17000</v>
      </c>
      <c r="N79" s="10">
        <f t="shared" si="46"/>
        <v>14000</v>
      </c>
      <c r="O79" s="16">
        <f t="shared" si="47"/>
        <v>400000</v>
      </c>
      <c r="P79" s="22">
        <f t="shared" si="48"/>
        <v>358000</v>
      </c>
      <c r="Q79" s="17">
        <f t="shared" si="49"/>
        <v>42000</v>
      </c>
      <c r="R79" s="17">
        <f t="shared" si="50"/>
        <v>28000</v>
      </c>
      <c r="S79" s="8">
        <f t="shared" si="51"/>
        <v>20336</v>
      </c>
      <c r="T79" s="8">
        <f t="shared" si="52"/>
        <v>4705</v>
      </c>
      <c r="U79" s="8">
        <f t="shared" si="53"/>
        <v>2959</v>
      </c>
      <c r="V79" s="8">
        <v>0</v>
      </c>
      <c r="W79" s="9">
        <f t="shared" si="54"/>
        <v>14000</v>
      </c>
      <c r="X79" s="27">
        <f t="shared" si="55"/>
        <v>42000</v>
      </c>
      <c r="Y79" s="9">
        <f t="shared" si="56"/>
        <v>247664</v>
      </c>
      <c r="Z79" s="9">
        <f t="shared" si="57"/>
        <v>57295</v>
      </c>
      <c r="AA79" s="9">
        <f t="shared" si="58"/>
        <v>36041</v>
      </c>
      <c r="AB79" s="9">
        <f t="shared" si="59"/>
        <v>17000</v>
      </c>
      <c r="AC79" s="9">
        <f t="shared" si="60"/>
        <v>0</v>
      </c>
      <c r="AD79" s="27">
        <f t="shared" si="61"/>
        <v>358000</v>
      </c>
      <c r="AE79" s="9">
        <f t="shared" si="62"/>
        <v>267500</v>
      </c>
    </row>
    <row r="80" spans="1:31" x14ac:dyDescent="0.25">
      <c r="A80" s="15" t="s">
        <v>405</v>
      </c>
      <c r="B80" s="15" t="s">
        <v>406</v>
      </c>
      <c r="C80" s="15" t="s">
        <v>407</v>
      </c>
      <c r="D80" s="10" t="s">
        <v>12</v>
      </c>
      <c r="E80" s="10" t="s">
        <v>76</v>
      </c>
      <c r="F80" s="30" t="s">
        <v>77</v>
      </c>
      <c r="G80" s="30" t="s">
        <v>78</v>
      </c>
      <c r="H80" s="10" t="s">
        <v>79</v>
      </c>
      <c r="I80" s="10" t="s">
        <v>75</v>
      </c>
      <c r="J80" s="10">
        <f t="shared" si="42"/>
        <v>269000</v>
      </c>
      <c r="K80" s="10">
        <f t="shared" si="43"/>
        <v>62000</v>
      </c>
      <c r="L80" s="10">
        <f t="shared" si="44"/>
        <v>39000</v>
      </c>
      <c r="M80" s="10">
        <f t="shared" si="45"/>
        <v>17000</v>
      </c>
      <c r="N80" s="10">
        <f t="shared" si="46"/>
        <v>14000</v>
      </c>
      <c r="O80" s="16">
        <f t="shared" si="47"/>
        <v>401000</v>
      </c>
      <c r="P80" s="22">
        <f t="shared" si="48"/>
        <v>359000</v>
      </c>
      <c r="Q80" s="17">
        <f t="shared" si="49"/>
        <v>42000</v>
      </c>
      <c r="R80" s="17">
        <f t="shared" si="50"/>
        <v>28000</v>
      </c>
      <c r="S80" s="8">
        <f t="shared" si="51"/>
        <v>20357</v>
      </c>
      <c r="T80" s="8">
        <f t="shared" si="52"/>
        <v>4692</v>
      </c>
      <c r="U80" s="8">
        <f t="shared" si="53"/>
        <v>2951</v>
      </c>
      <c r="V80" s="8">
        <v>0</v>
      </c>
      <c r="W80" s="9">
        <f t="shared" si="54"/>
        <v>14000</v>
      </c>
      <c r="X80" s="27">
        <f t="shared" si="55"/>
        <v>42000</v>
      </c>
      <c r="Y80" s="9">
        <f t="shared" si="56"/>
        <v>248643</v>
      </c>
      <c r="Z80" s="9">
        <f t="shared" si="57"/>
        <v>57308</v>
      </c>
      <c r="AA80" s="9">
        <f t="shared" si="58"/>
        <v>36049</v>
      </c>
      <c r="AB80" s="9">
        <f t="shared" si="59"/>
        <v>17000</v>
      </c>
      <c r="AC80" s="9">
        <f t="shared" si="60"/>
        <v>0</v>
      </c>
      <c r="AD80" s="27">
        <f t="shared" si="61"/>
        <v>359000</v>
      </c>
      <c r="AE80" s="9">
        <f t="shared" si="62"/>
        <v>268500</v>
      </c>
    </row>
    <row r="81" spans="1:31" x14ac:dyDescent="0.25">
      <c r="A81" s="15" t="s">
        <v>379</v>
      </c>
      <c r="B81" s="15" t="s">
        <v>380</v>
      </c>
      <c r="C81" s="15" t="s">
        <v>381</v>
      </c>
      <c r="D81" s="10" t="s">
        <v>18</v>
      </c>
      <c r="E81" s="10" t="s">
        <v>76</v>
      </c>
      <c r="F81" s="10" t="s">
        <v>84</v>
      </c>
      <c r="G81" s="10" t="s">
        <v>78</v>
      </c>
      <c r="H81" s="10" t="s">
        <v>79</v>
      </c>
      <c r="I81" s="10" t="s">
        <v>75</v>
      </c>
      <c r="J81" s="10">
        <f t="shared" si="42"/>
        <v>276000</v>
      </c>
      <c r="K81" s="10">
        <f t="shared" si="43"/>
        <v>63000</v>
      </c>
      <c r="L81" s="10">
        <f t="shared" si="44"/>
        <v>40000</v>
      </c>
      <c r="M81" s="10">
        <f t="shared" si="45"/>
        <v>17000</v>
      </c>
      <c r="N81" s="10">
        <f t="shared" si="46"/>
        <v>14000</v>
      </c>
      <c r="O81" s="16">
        <f t="shared" si="47"/>
        <v>410000</v>
      </c>
      <c r="P81" s="22">
        <f t="shared" si="48"/>
        <v>368000</v>
      </c>
      <c r="Q81" s="17">
        <f t="shared" si="49"/>
        <v>42000</v>
      </c>
      <c r="R81" s="17">
        <f t="shared" si="50"/>
        <v>28000</v>
      </c>
      <c r="S81" s="8">
        <f t="shared" si="51"/>
        <v>20391</v>
      </c>
      <c r="T81" s="8">
        <f t="shared" si="52"/>
        <v>4654</v>
      </c>
      <c r="U81" s="8">
        <f t="shared" si="53"/>
        <v>2955</v>
      </c>
      <c r="V81" s="8">
        <v>0</v>
      </c>
      <c r="W81" s="9">
        <f t="shared" si="54"/>
        <v>14000</v>
      </c>
      <c r="X81" s="27">
        <f t="shared" si="55"/>
        <v>42000</v>
      </c>
      <c r="Y81" s="9">
        <f t="shared" si="56"/>
        <v>255609</v>
      </c>
      <c r="Z81" s="9">
        <f t="shared" si="57"/>
        <v>58346</v>
      </c>
      <c r="AA81" s="9">
        <f t="shared" si="58"/>
        <v>37045</v>
      </c>
      <c r="AB81" s="9">
        <f t="shared" si="59"/>
        <v>17000</v>
      </c>
      <c r="AC81" s="9">
        <f t="shared" si="60"/>
        <v>0</v>
      </c>
      <c r="AD81" s="27">
        <f t="shared" si="61"/>
        <v>368000</v>
      </c>
      <c r="AE81" s="9">
        <f t="shared" si="62"/>
        <v>275500</v>
      </c>
    </row>
    <row r="82" spans="1:31" x14ac:dyDescent="0.25">
      <c r="A82" s="15" t="s">
        <v>430</v>
      </c>
      <c r="B82" s="15" t="s">
        <v>431</v>
      </c>
      <c r="C82" s="15" t="s">
        <v>432</v>
      </c>
      <c r="D82" s="10" t="s">
        <v>17</v>
      </c>
      <c r="E82" s="10" t="s">
        <v>83</v>
      </c>
      <c r="F82" s="31" t="s">
        <v>77</v>
      </c>
      <c r="G82" s="31" t="s">
        <v>78</v>
      </c>
      <c r="H82" s="10" t="s">
        <v>79</v>
      </c>
      <c r="I82" s="10" t="s">
        <v>75</v>
      </c>
      <c r="J82" s="10">
        <f t="shared" si="42"/>
        <v>284000</v>
      </c>
      <c r="K82" s="10">
        <f t="shared" si="43"/>
        <v>65000</v>
      </c>
      <c r="L82" s="10">
        <f t="shared" si="44"/>
        <v>41000</v>
      </c>
      <c r="M82" s="10">
        <f t="shared" si="45"/>
        <v>18000</v>
      </c>
      <c r="N82" s="10">
        <f t="shared" si="46"/>
        <v>15000</v>
      </c>
      <c r="O82" s="16">
        <f t="shared" si="47"/>
        <v>423000</v>
      </c>
      <c r="P82" s="22">
        <f t="shared" si="48"/>
        <v>378000</v>
      </c>
      <c r="Q82" s="17">
        <f t="shared" si="49"/>
        <v>45000</v>
      </c>
      <c r="R82" s="17">
        <f t="shared" si="50"/>
        <v>30000</v>
      </c>
      <c r="S82" s="8">
        <f t="shared" si="51"/>
        <v>21846</v>
      </c>
      <c r="T82" s="8">
        <f t="shared" si="52"/>
        <v>5000</v>
      </c>
      <c r="U82" s="8">
        <f t="shared" si="53"/>
        <v>3154</v>
      </c>
      <c r="V82" s="8">
        <v>0</v>
      </c>
      <c r="W82" s="9">
        <f t="shared" si="54"/>
        <v>15000</v>
      </c>
      <c r="X82" s="27">
        <f t="shared" si="55"/>
        <v>45000</v>
      </c>
      <c r="Y82" s="9">
        <f t="shared" si="56"/>
        <v>262154</v>
      </c>
      <c r="Z82" s="9">
        <f t="shared" si="57"/>
        <v>60000</v>
      </c>
      <c r="AA82" s="9">
        <f t="shared" si="58"/>
        <v>37846</v>
      </c>
      <c r="AB82" s="9">
        <f t="shared" si="59"/>
        <v>18000</v>
      </c>
      <c r="AC82" s="9">
        <f t="shared" si="60"/>
        <v>0</v>
      </c>
      <c r="AD82" s="27">
        <f t="shared" si="61"/>
        <v>378000</v>
      </c>
      <c r="AE82" s="9">
        <f t="shared" si="62"/>
        <v>283500</v>
      </c>
    </row>
    <row r="83" spans="1:31" x14ac:dyDescent="0.25">
      <c r="A83" s="15" t="s">
        <v>438</v>
      </c>
      <c r="B83" s="15" t="s">
        <v>439</v>
      </c>
      <c r="C83" s="15" t="s">
        <v>440</v>
      </c>
      <c r="D83" s="10" t="s">
        <v>16</v>
      </c>
      <c r="E83" s="10" t="s">
        <v>83</v>
      </c>
      <c r="F83" s="10" t="s">
        <v>77</v>
      </c>
      <c r="G83" s="10" t="s">
        <v>78</v>
      </c>
      <c r="H83" s="10" t="s">
        <v>79</v>
      </c>
      <c r="I83" s="10" t="s">
        <v>75</v>
      </c>
      <c r="J83" s="10">
        <f t="shared" si="42"/>
        <v>303000</v>
      </c>
      <c r="K83" s="10">
        <f t="shared" si="43"/>
        <v>70000</v>
      </c>
      <c r="L83" s="10">
        <f t="shared" si="44"/>
        <v>44000</v>
      </c>
      <c r="M83" s="10">
        <f t="shared" si="45"/>
        <v>19000</v>
      </c>
      <c r="N83" s="10">
        <f t="shared" si="46"/>
        <v>16000</v>
      </c>
      <c r="O83" s="16">
        <f t="shared" si="47"/>
        <v>452000</v>
      </c>
      <c r="P83" s="22">
        <f t="shared" si="48"/>
        <v>404000</v>
      </c>
      <c r="Q83" s="17">
        <f t="shared" si="49"/>
        <v>48000</v>
      </c>
      <c r="R83" s="17">
        <f t="shared" si="50"/>
        <v>32000</v>
      </c>
      <c r="S83" s="8">
        <f t="shared" si="51"/>
        <v>23252</v>
      </c>
      <c r="T83" s="8">
        <f t="shared" si="52"/>
        <v>5372</v>
      </c>
      <c r="U83" s="8">
        <f t="shared" si="53"/>
        <v>3376</v>
      </c>
      <c r="V83" s="8">
        <v>0</v>
      </c>
      <c r="W83" s="9">
        <f t="shared" si="54"/>
        <v>16000</v>
      </c>
      <c r="X83" s="27">
        <f t="shared" si="55"/>
        <v>48000</v>
      </c>
      <c r="Y83" s="9">
        <f t="shared" si="56"/>
        <v>279748</v>
      </c>
      <c r="Z83" s="9">
        <f t="shared" si="57"/>
        <v>64628</v>
      </c>
      <c r="AA83" s="9">
        <f t="shared" si="58"/>
        <v>40624</v>
      </c>
      <c r="AB83" s="9">
        <f t="shared" si="59"/>
        <v>19000</v>
      </c>
      <c r="AC83" s="9">
        <f t="shared" si="60"/>
        <v>0</v>
      </c>
      <c r="AD83" s="27">
        <f t="shared" si="61"/>
        <v>404000</v>
      </c>
      <c r="AE83" s="9">
        <f t="shared" si="62"/>
        <v>302500</v>
      </c>
    </row>
    <row r="84" spans="1:31" x14ac:dyDescent="0.25">
      <c r="A84" s="15" t="s">
        <v>22</v>
      </c>
      <c r="B84" s="15" t="s">
        <v>425</v>
      </c>
      <c r="C84" s="15" t="s">
        <v>426</v>
      </c>
      <c r="D84" s="10" t="s">
        <v>11</v>
      </c>
      <c r="E84" s="10" t="s">
        <v>76</v>
      </c>
      <c r="F84" s="10" t="s">
        <v>84</v>
      </c>
      <c r="G84" s="10" t="s">
        <v>78</v>
      </c>
      <c r="H84" s="10" t="s">
        <v>79</v>
      </c>
      <c r="I84" s="10" t="s">
        <v>75</v>
      </c>
      <c r="J84" s="10">
        <f t="shared" si="42"/>
        <v>315000</v>
      </c>
      <c r="K84" s="10">
        <f t="shared" si="43"/>
        <v>72000</v>
      </c>
      <c r="L84" s="10">
        <f t="shared" si="44"/>
        <v>45000</v>
      </c>
      <c r="M84" s="10">
        <f t="shared" si="45"/>
        <v>19000</v>
      </c>
      <c r="N84" s="10">
        <f t="shared" si="46"/>
        <v>16000</v>
      </c>
      <c r="O84" s="16">
        <f t="shared" si="47"/>
        <v>467000</v>
      </c>
      <c r="P84" s="22">
        <f t="shared" si="48"/>
        <v>419000</v>
      </c>
      <c r="Q84" s="17">
        <f t="shared" si="49"/>
        <v>48000</v>
      </c>
      <c r="R84" s="17">
        <f t="shared" si="50"/>
        <v>32000</v>
      </c>
      <c r="S84" s="8">
        <f t="shared" si="51"/>
        <v>23333</v>
      </c>
      <c r="T84" s="8">
        <f t="shared" si="52"/>
        <v>5333</v>
      </c>
      <c r="U84" s="8">
        <f t="shared" si="53"/>
        <v>3333</v>
      </c>
      <c r="V84" s="8">
        <v>0</v>
      </c>
      <c r="W84" s="9">
        <f t="shared" si="54"/>
        <v>16000</v>
      </c>
      <c r="X84" s="27">
        <f t="shared" si="55"/>
        <v>47999</v>
      </c>
      <c r="Y84" s="9">
        <f t="shared" si="56"/>
        <v>291667</v>
      </c>
      <c r="Z84" s="9">
        <f t="shared" si="57"/>
        <v>66667</v>
      </c>
      <c r="AA84" s="9">
        <f t="shared" si="58"/>
        <v>41667</v>
      </c>
      <c r="AB84" s="9">
        <f t="shared" si="59"/>
        <v>19000</v>
      </c>
      <c r="AC84" s="9">
        <f t="shared" si="60"/>
        <v>0</v>
      </c>
      <c r="AD84" s="27">
        <f t="shared" si="61"/>
        <v>419001</v>
      </c>
      <c r="AE84" s="9">
        <f t="shared" si="62"/>
        <v>314500</v>
      </c>
    </row>
    <row r="85" spans="1:31" x14ac:dyDescent="0.25">
      <c r="A85" s="15" t="s">
        <v>315</v>
      </c>
      <c r="B85" s="15" t="s">
        <v>316</v>
      </c>
      <c r="C85" s="15" t="s">
        <v>317</v>
      </c>
      <c r="D85" s="10" t="s">
        <v>10</v>
      </c>
      <c r="E85" s="10" t="s">
        <v>72</v>
      </c>
      <c r="F85" s="10" t="s">
        <v>73</v>
      </c>
      <c r="G85" s="10" t="s">
        <v>74</v>
      </c>
      <c r="H85" s="10" t="s">
        <v>79</v>
      </c>
      <c r="I85" s="10" t="s">
        <v>75</v>
      </c>
      <c r="J85" s="10">
        <f t="shared" si="42"/>
        <v>325000</v>
      </c>
      <c r="K85" s="10">
        <f t="shared" si="43"/>
        <v>75000</v>
      </c>
      <c r="L85" s="10">
        <f t="shared" si="44"/>
        <v>47000</v>
      </c>
      <c r="M85" s="10">
        <f t="shared" si="45"/>
        <v>20000</v>
      </c>
      <c r="N85" s="10">
        <f t="shared" si="46"/>
        <v>17000</v>
      </c>
      <c r="O85" s="16">
        <f t="shared" si="47"/>
        <v>484000</v>
      </c>
      <c r="P85" s="22">
        <f t="shared" si="48"/>
        <v>433000</v>
      </c>
      <c r="Q85" s="17">
        <f t="shared" si="49"/>
        <v>51000</v>
      </c>
      <c r="R85" s="17">
        <f t="shared" si="50"/>
        <v>34000</v>
      </c>
      <c r="S85" s="8">
        <f t="shared" si="51"/>
        <v>24720</v>
      </c>
      <c r="T85" s="8">
        <f t="shared" si="52"/>
        <v>5705</v>
      </c>
      <c r="U85" s="8">
        <f t="shared" si="53"/>
        <v>3575</v>
      </c>
      <c r="V85" s="8">
        <v>0</v>
      </c>
      <c r="W85" s="9">
        <f t="shared" si="54"/>
        <v>17000</v>
      </c>
      <c r="X85" s="27">
        <f t="shared" si="55"/>
        <v>51000</v>
      </c>
      <c r="Y85" s="9">
        <f t="shared" si="56"/>
        <v>300280</v>
      </c>
      <c r="Z85" s="9">
        <f t="shared" si="57"/>
        <v>69295</v>
      </c>
      <c r="AA85" s="9">
        <f t="shared" si="58"/>
        <v>43425</v>
      </c>
      <c r="AB85" s="9">
        <f t="shared" si="59"/>
        <v>20000</v>
      </c>
      <c r="AC85" s="9">
        <f t="shared" si="60"/>
        <v>0</v>
      </c>
      <c r="AD85" s="27">
        <f t="shared" si="61"/>
        <v>433000</v>
      </c>
      <c r="AE85" s="9">
        <f t="shared" si="62"/>
        <v>324500</v>
      </c>
    </row>
    <row r="86" spans="1:31" x14ac:dyDescent="0.25">
      <c r="A86" s="15" t="s">
        <v>145</v>
      </c>
      <c r="B86" s="15" t="s">
        <v>27</v>
      </c>
      <c r="C86" s="15" t="s">
        <v>146</v>
      </c>
      <c r="D86" s="10" t="s">
        <v>12</v>
      </c>
      <c r="E86" s="10" t="s">
        <v>72</v>
      </c>
      <c r="F86" s="10" t="s">
        <v>77</v>
      </c>
      <c r="G86" s="10" t="s">
        <v>74</v>
      </c>
      <c r="H86" s="10" t="s">
        <v>79</v>
      </c>
      <c r="I86" s="10" t="s">
        <v>75</v>
      </c>
      <c r="J86" s="10">
        <f t="shared" si="42"/>
        <v>328000</v>
      </c>
      <c r="K86" s="10">
        <f t="shared" si="43"/>
        <v>75000</v>
      </c>
      <c r="L86" s="10">
        <f t="shared" si="44"/>
        <v>47000</v>
      </c>
      <c r="M86" s="10">
        <f t="shared" si="45"/>
        <v>20000</v>
      </c>
      <c r="N86" s="10">
        <f t="shared" si="46"/>
        <v>17000</v>
      </c>
      <c r="O86" s="16">
        <f t="shared" si="47"/>
        <v>487000</v>
      </c>
      <c r="P86" s="22">
        <f t="shared" si="48"/>
        <v>436000</v>
      </c>
      <c r="Q86" s="17">
        <f t="shared" si="49"/>
        <v>51000</v>
      </c>
      <c r="R86" s="17">
        <f t="shared" si="50"/>
        <v>34000</v>
      </c>
      <c r="S86" s="8">
        <f t="shared" si="51"/>
        <v>24782</v>
      </c>
      <c r="T86" s="8">
        <f t="shared" si="52"/>
        <v>5667</v>
      </c>
      <c r="U86" s="8">
        <f t="shared" si="53"/>
        <v>3551</v>
      </c>
      <c r="V86" s="8">
        <v>0</v>
      </c>
      <c r="W86" s="9">
        <f t="shared" si="54"/>
        <v>17000</v>
      </c>
      <c r="X86" s="27">
        <f t="shared" si="55"/>
        <v>51000</v>
      </c>
      <c r="Y86" s="9">
        <f t="shared" si="56"/>
        <v>303218</v>
      </c>
      <c r="Z86" s="9">
        <f t="shared" si="57"/>
        <v>69333</v>
      </c>
      <c r="AA86" s="9">
        <f t="shared" si="58"/>
        <v>43449</v>
      </c>
      <c r="AB86" s="9">
        <f t="shared" si="59"/>
        <v>20000</v>
      </c>
      <c r="AC86" s="9">
        <f t="shared" si="60"/>
        <v>0</v>
      </c>
      <c r="AD86" s="27">
        <f t="shared" si="61"/>
        <v>436000</v>
      </c>
      <c r="AE86" s="9">
        <f t="shared" si="62"/>
        <v>327500</v>
      </c>
    </row>
    <row r="87" spans="1:31" x14ac:dyDescent="0.25">
      <c r="A87" s="15" t="s">
        <v>258</v>
      </c>
      <c r="B87" s="15" t="s">
        <v>259</v>
      </c>
      <c r="C87" s="15" t="s">
        <v>260</v>
      </c>
      <c r="D87" s="10" t="s">
        <v>12</v>
      </c>
      <c r="E87" s="10" t="s">
        <v>83</v>
      </c>
      <c r="F87" s="31" t="s">
        <v>77</v>
      </c>
      <c r="G87" s="31" t="s">
        <v>78</v>
      </c>
      <c r="H87" s="10" t="s">
        <v>79</v>
      </c>
      <c r="I87" s="10" t="s">
        <v>75</v>
      </c>
      <c r="J87" s="10">
        <f t="shared" si="42"/>
        <v>333000</v>
      </c>
      <c r="K87" s="10">
        <f t="shared" si="43"/>
        <v>77000</v>
      </c>
      <c r="L87" s="10">
        <f t="shared" si="44"/>
        <v>49000</v>
      </c>
      <c r="M87" s="10">
        <f t="shared" si="45"/>
        <v>21000</v>
      </c>
      <c r="N87" s="10">
        <f t="shared" si="46"/>
        <v>17000</v>
      </c>
      <c r="O87" s="16">
        <f t="shared" si="47"/>
        <v>497000</v>
      </c>
      <c r="P87" s="22">
        <f t="shared" si="48"/>
        <v>446000</v>
      </c>
      <c r="Q87" s="17">
        <f t="shared" si="49"/>
        <v>51000</v>
      </c>
      <c r="R87" s="17">
        <f t="shared" si="50"/>
        <v>34000</v>
      </c>
      <c r="S87" s="8">
        <f t="shared" si="51"/>
        <v>24667</v>
      </c>
      <c r="T87" s="8">
        <f t="shared" si="52"/>
        <v>5704</v>
      </c>
      <c r="U87" s="8">
        <f t="shared" si="53"/>
        <v>3630</v>
      </c>
      <c r="V87" s="8">
        <v>0</v>
      </c>
      <c r="W87" s="9">
        <f t="shared" si="54"/>
        <v>17000</v>
      </c>
      <c r="X87" s="27">
        <f t="shared" si="55"/>
        <v>51001</v>
      </c>
      <c r="Y87" s="9">
        <f t="shared" si="56"/>
        <v>308333</v>
      </c>
      <c r="Z87" s="9">
        <f t="shared" si="57"/>
        <v>71296</v>
      </c>
      <c r="AA87" s="9">
        <f t="shared" si="58"/>
        <v>45370</v>
      </c>
      <c r="AB87" s="9">
        <f t="shared" si="59"/>
        <v>21000</v>
      </c>
      <c r="AC87" s="9">
        <f t="shared" si="60"/>
        <v>0</v>
      </c>
      <c r="AD87" s="27">
        <f t="shared" si="61"/>
        <v>445999</v>
      </c>
      <c r="AE87" s="9">
        <f t="shared" si="62"/>
        <v>332500</v>
      </c>
    </row>
    <row r="88" spans="1:31" x14ac:dyDescent="0.25">
      <c r="A88" s="15" t="s">
        <v>28</v>
      </c>
      <c r="B88" s="15" t="s">
        <v>363</v>
      </c>
      <c r="C88" s="15" t="s">
        <v>364</v>
      </c>
      <c r="D88" s="10" t="s">
        <v>12</v>
      </c>
      <c r="E88" s="10" t="s">
        <v>83</v>
      </c>
      <c r="F88" s="10" t="s">
        <v>77</v>
      </c>
      <c r="G88" s="10" t="s">
        <v>78</v>
      </c>
      <c r="H88" s="10" t="s">
        <v>79</v>
      </c>
      <c r="I88" s="10" t="s">
        <v>75</v>
      </c>
      <c r="J88" s="10">
        <f t="shared" si="42"/>
        <v>336000</v>
      </c>
      <c r="K88" s="10">
        <f t="shared" si="43"/>
        <v>77000</v>
      </c>
      <c r="L88" s="10">
        <f t="shared" si="44"/>
        <v>49000</v>
      </c>
      <c r="M88" s="10">
        <f t="shared" si="45"/>
        <v>21000</v>
      </c>
      <c r="N88" s="10">
        <f t="shared" si="46"/>
        <v>17000</v>
      </c>
      <c r="O88" s="16">
        <f t="shared" si="47"/>
        <v>500000</v>
      </c>
      <c r="P88" s="22">
        <f t="shared" si="48"/>
        <v>449000</v>
      </c>
      <c r="Q88" s="17">
        <f t="shared" si="49"/>
        <v>51000</v>
      </c>
      <c r="R88" s="17">
        <f t="shared" si="50"/>
        <v>34000</v>
      </c>
      <c r="S88" s="8">
        <f t="shared" si="51"/>
        <v>24727</v>
      </c>
      <c r="T88" s="8">
        <f t="shared" si="52"/>
        <v>5667</v>
      </c>
      <c r="U88" s="8">
        <f t="shared" si="53"/>
        <v>3606</v>
      </c>
      <c r="V88" s="8">
        <v>0</v>
      </c>
      <c r="W88" s="9">
        <f t="shared" si="54"/>
        <v>17000</v>
      </c>
      <c r="X88" s="27">
        <f t="shared" si="55"/>
        <v>51000</v>
      </c>
      <c r="Y88" s="9">
        <f t="shared" si="56"/>
        <v>311273</v>
      </c>
      <c r="Z88" s="9">
        <f t="shared" si="57"/>
        <v>71333</v>
      </c>
      <c r="AA88" s="9">
        <f t="shared" si="58"/>
        <v>45394</v>
      </c>
      <c r="AB88" s="9">
        <f t="shared" si="59"/>
        <v>21000</v>
      </c>
      <c r="AC88" s="9">
        <f t="shared" si="60"/>
        <v>0</v>
      </c>
      <c r="AD88" s="27">
        <f t="shared" si="61"/>
        <v>449000</v>
      </c>
      <c r="AE88" s="9">
        <f t="shared" si="62"/>
        <v>335500</v>
      </c>
    </row>
    <row r="89" spans="1:31" x14ac:dyDescent="0.25">
      <c r="A89" s="15" t="s">
        <v>318</v>
      </c>
      <c r="B89" s="15" t="s">
        <v>321</v>
      </c>
      <c r="C89" s="15" t="s">
        <v>322</v>
      </c>
      <c r="D89" s="10" t="s">
        <v>11</v>
      </c>
      <c r="E89" s="10" t="s">
        <v>76</v>
      </c>
      <c r="F89" s="30" t="s">
        <v>77</v>
      </c>
      <c r="G89" s="30" t="s">
        <v>78</v>
      </c>
      <c r="H89" s="10" t="s">
        <v>79</v>
      </c>
      <c r="I89" s="10" t="s">
        <v>75</v>
      </c>
      <c r="J89" s="10">
        <f t="shared" si="42"/>
        <v>374000</v>
      </c>
      <c r="K89" s="10">
        <f t="shared" si="43"/>
        <v>86000</v>
      </c>
      <c r="L89" s="10">
        <f t="shared" si="44"/>
        <v>54000</v>
      </c>
      <c r="M89" s="10">
        <f t="shared" si="45"/>
        <v>23000</v>
      </c>
      <c r="N89" s="10">
        <f t="shared" si="46"/>
        <v>19000</v>
      </c>
      <c r="O89" s="16">
        <f t="shared" si="47"/>
        <v>556000</v>
      </c>
      <c r="P89" s="22">
        <f t="shared" si="48"/>
        <v>499000</v>
      </c>
      <c r="Q89" s="17">
        <f t="shared" si="49"/>
        <v>57000</v>
      </c>
      <c r="R89" s="17">
        <f t="shared" si="50"/>
        <v>38000</v>
      </c>
      <c r="S89" s="8">
        <f t="shared" si="51"/>
        <v>27650</v>
      </c>
      <c r="T89" s="8">
        <f t="shared" si="52"/>
        <v>6358</v>
      </c>
      <c r="U89" s="8">
        <f t="shared" si="53"/>
        <v>3992</v>
      </c>
      <c r="V89" s="8">
        <v>0</v>
      </c>
      <c r="W89" s="9">
        <f t="shared" si="54"/>
        <v>19000</v>
      </c>
      <c r="X89" s="27">
        <f t="shared" si="55"/>
        <v>57000</v>
      </c>
      <c r="Y89" s="9">
        <f t="shared" si="56"/>
        <v>346350</v>
      </c>
      <c r="Z89" s="9">
        <f t="shared" si="57"/>
        <v>79642</v>
      </c>
      <c r="AA89" s="9">
        <f t="shared" si="58"/>
        <v>50008</v>
      </c>
      <c r="AB89" s="9">
        <f t="shared" si="59"/>
        <v>23000</v>
      </c>
      <c r="AC89" s="9">
        <f t="shared" si="60"/>
        <v>0</v>
      </c>
      <c r="AD89" s="27">
        <f t="shared" si="61"/>
        <v>499000</v>
      </c>
      <c r="AE89" s="9">
        <f t="shared" si="62"/>
        <v>373500</v>
      </c>
    </row>
    <row r="90" spans="1:31" x14ac:dyDescent="0.25">
      <c r="A90" s="15" t="s">
        <v>150</v>
      </c>
      <c r="B90" s="15" t="s">
        <v>151</v>
      </c>
      <c r="C90" s="15" t="s">
        <v>152</v>
      </c>
      <c r="D90" s="10" t="s">
        <v>12</v>
      </c>
      <c r="E90" s="10" t="s">
        <v>83</v>
      </c>
      <c r="F90" s="10" t="s">
        <v>77</v>
      </c>
      <c r="G90" s="10" t="s">
        <v>78</v>
      </c>
      <c r="H90" s="10" t="s">
        <v>79</v>
      </c>
      <c r="I90" s="10" t="s">
        <v>75</v>
      </c>
      <c r="J90" s="10">
        <f t="shared" si="42"/>
        <v>425000</v>
      </c>
      <c r="K90" s="10">
        <f t="shared" si="43"/>
        <v>98000</v>
      </c>
      <c r="L90" s="10">
        <f t="shared" si="44"/>
        <v>62000</v>
      </c>
      <c r="M90" s="10">
        <f t="shared" si="45"/>
        <v>27000</v>
      </c>
      <c r="N90" s="10">
        <f t="shared" si="46"/>
        <v>22000</v>
      </c>
      <c r="O90" s="16">
        <f t="shared" si="47"/>
        <v>634000</v>
      </c>
      <c r="P90" s="22">
        <f t="shared" si="48"/>
        <v>568000</v>
      </c>
      <c r="Q90" s="17">
        <f t="shared" si="49"/>
        <v>66000</v>
      </c>
      <c r="R90" s="17">
        <f t="shared" si="50"/>
        <v>44000</v>
      </c>
      <c r="S90" s="8">
        <f t="shared" si="51"/>
        <v>31966</v>
      </c>
      <c r="T90" s="8">
        <f t="shared" si="52"/>
        <v>7371</v>
      </c>
      <c r="U90" s="8">
        <f t="shared" si="53"/>
        <v>4663</v>
      </c>
      <c r="V90" s="8">
        <v>0</v>
      </c>
      <c r="W90" s="9">
        <f t="shared" si="54"/>
        <v>22000</v>
      </c>
      <c r="X90" s="27">
        <f t="shared" si="55"/>
        <v>66000</v>
      </c>
      <c r="Y90" s="9">
        <f t="shared" si="56"/>
        <v>393034</v>
      </c>
      <c r="Z90" s="9">
        <f t="shared" si="57"/>
        <v>90629</v>
      </c>
      <c r="AA90" s="9">
        <f t="shared" si="58"/>
        <v>57337</v>
      </c>
      <c r="AB90" s="9">
        <f t="shared" si="59"/>
        <v>27000</v>
      </c>
      <c r="AC90" s="9">
        <f t="shared" si="60"/>
        <v>0</v>
      </c>
      <c r="AD90" s="27">
        <f t="shared" si="61"/>
        <v>568000</v>
      </c>
      <c r="AE90" s="9">
        <f t="shared" si="62"/>
        <v>424500</v>
      </c>
    </row>
    <row r="91" spans="1:31" x14ac:dyDescent="0.25">
      <c r="A91" s="15" t="s">
        <v>264</v>
      </c>
      <c r="B91" s="15" t="s">
        <v>262</v>
      </c>
      <c r="C91" s="15" t="s">
        <v>265</v>
      </c>
      <c r="D91" s="10" t="s">
        <v>10</v>
      </c>
      <c r="E91" s="10" t="s">
        <v>76</v>
      </c>
      <c r="F91" s="30" t="s">
        <v>77</v>
      </c>
      <c r="G91" s="30" t="s">
        <v>78</v>
      </c>
      <c r="H91" s="10" t="s">
        <v>79</v>
      </c>
      <c r="I91" s="10" t="s">
        <v>75</v>
      </c>
      <c r="J91" s="10">
        <f t="shared" si="42"/>
        <v>434000</v>
      </c>
      <c r="K91" s="10">
        <f t="shared" si="43"/>
        <v>100000</v>
      </c>
      <c r="L91" s="10">
        <f t="shared" si="44"/>
        <v>63000</v>
      </c>
      <c r="M91" s="10">
        <f t="shared" si="45"/>
        <v>27000</v>
      </c>
      <c r="N91" s="10">
        <f t="shared" si="46"/>
        <v>22000</v>
      </c>
      <c r="O91" s="16">
        <f t="shared" si="47"/>
        <v>646000</v>
      </c>
      <c r="P91" s="22">
        <f t="shared" si="48"/>
        <v>580000</v>
      </c>
      <c r="Q91" s="17">
        <f t="shared" si="49"/>
        <v>66000</v>
      </c>
      <c r="R91" s="17">
        <f t="shared" si="50"/>
        <v>44000</v>
      </c>
      <c r="S91" s="8">
        <f t="shared" si="51"/>
        <v>31987</v>
      </c>
      <c r="T91" s="8">
        <f t="shared" si="52"/>
        <v>7370</v>
      </c>
      <c r="U91" s="8">
        <f t="shared" si="53"/>
        <v>4643</v>
      </c>
      <c r="V91" s="8">
        <v>0</v>
      </c>
      <c r="W91" s="9">
        <f t="shared" si="54"/>
        <v>22000</v>
      </c>
      <c r="X91" s="27">
        <f t="shared" si="55"/>
        <v>66000</v>
      </c>
      <c r="Y91" s="9">
        <f t="shared" si="56"/>
        <v>402013</v>
      </c>
      <c r="Z91" s="9">
        <f t="shared" si="57"/>
        <v>92630</v>
      </c>
      <c r="AA91" s="9">
        <f t="shared" si="58"/>
        <v>58357</v>
      </c>
      <c r="AB91" s="9">
        <f t="shared" si="59"/>
        <v>27000</v>
      </c>
      <c r="AC91" s="9">
        <f t="shared" si="60"/>
        <v>0</v>
      </c>
      <c r="AD91" s="27">
        <f t="shared" si="61"/>
        <v>580000</v>
      </c>
      <c r="AE91" s="9">
        <f t="shared" si="62"/>
        <v>433500</v>
      </c>
    </row>
    <row r="92" spans="1:31" x14ac:dyDescent="0.25">
      <c r="A92" s="15" t="s">
        <v>246</v>
      </c>
      <c r="B92" s="15" t="s">
        <v>247</v>
      </c>
      <c r="C92" s="15" t="s">
        <v>248</v>
      </c>
      <c r="D92" s="10" t="s">
        <v>16</v>
      </c>
      <c r="E92" s="10" t="s">
        <v>76</v>
      </c>
      <c r="F92" s="31" t="s">
        <v>84</v>
      </c>
      <c r="G92" s="31" t="s">
        <v>78</v>
      </c>
      <c r="H92" s="10" t="s">
        <v>79</v>
      </c>
      <c r="I92" s="10" t="s">
        <v>75</v>
      </c>
      <c r="J92" s="10">
        <f t="shared" si="42"/>
        <v>447000</v>
      </c>
      <c r="K92" s="10">
        <f t="shared" si="43"/>
        <v>103000</v>
      </c>
      <c r="L92" s="10">
        <f t="shared" si="44"/>
        <v>65000</v>
      </c>
      <c r="M92" s="10">
        <f t="shared" si="45"/>
        <v>28000</v>
      </c>
      <c r="N92" s="10">
        <f t="shared" si="46"/>
        <v>23000</v>
      </c>
      <c r="O92" s="16">
        <f t="shared" si="47"/>
        <v>666000</v>
      </c>
      <c r="P92" s="22">
        <f t="shared" si="48"/>
        <v>597000</v>
      </c>
      <c r="Q92" s="17">
        <f t="shared" si="49"/>
        <v>69000</v>
      </c>
      <c r="R92" s="17">
        <f t="shared" si="50"/>
        <v>46000</v>
      </c>
      <c r="S92" s="8">
        <f t="shared" si="51"/>
        <v>33434</v>
      </c>
      <c r="T92" s="8">
        <f t="shared" si="52"/>
        <v>7704</v>
      </c>
      <c r="U92" s="8">
        <f t="shared" si="53"/>
        <v>4862</v>
      </c>
      <c r="V92" s="8">
        <v>0</v>
      </c>
      <c r="W92" s="9">
        <f t="shared" si="54"/>
        <v>23000</v>
      </c>
      <c r="X92" s="27">
        <f t="shared" si="55"/>
        <v>69000</v>
      </c>
      <c r="Y92" s="9">
        <f t="shared" si="56"/>
        <v>413566</v>
      </c>
      <c r="Z92" s="9">
        <f t="shared" si="57"/>
        <v>95296</v>
      </c>
      <c r="AA92" s="9">
        <f t="shared" si="58"/>
        <v>60138</v>
      </c>
      <c r="AB92" s="9">
        <f t="shared" si="59"/>
        <v>28000</v>
      </c>
      <c r="AC92" s="9">
        <f t="shared" si="60"/>
        <v>0</v>
      </c>
      <c r="AD92" s="27">
        <f t="shared" si="61"/>
        <v>597000</v>
      </c>
      <c r="AE92" s="9">
        <f t="shared" si="62"/>
        <v>446500</v>
      </c>
    </row>
    <row r="93" spans="1:31" x14ac:dyDescent="0.25">
      <c r="A93" s="15" t="s">
        <v>110</v>
      </c>
      <c r="B93" s="15" t="s">
        <v>23</v>
      </c>
      <c r="C93" s="15" t="s">
        <v>111</v>
      </c>
      <c r="D93" s="10" t="s">
        <v>12</v>
      </c>
      <c r="E93" s="10" t="s">
        <v>72</v>
      </c>
      <c r="F93" s="10" t="s">
        <v>77</v>
      </c>
      <c r="G93" s="10" t="s">
        <v>74</v>
      </c>
      <c r="H93" s="10" t="s">
        <v>79</v>
      </c>
      <c r="I93" s="10" t="s">
        <v>75</v>
      </c>
      <c r="J93" s="10">
        <f t="shared" si="42"/>
        <v>456000</v>
      </c>
      <c r="K93" s="10">
        <f t="shared" si="43"/>
        <v>105000</v>
      </c>
      <c r="L93" s="10">
        <f t="shared" si="44"/>
        <v>66000</v>
      </c>
      <c r="M93" s="10">
        <f t="shared" si="45"/>
        <v>28000</v>
      </c>
      <c r="N93" s="10">
        <f t="shared" si="46"/>
        <v>23000</v>
      </c>
      <c r="O93" s="16">
        <f t="shared" si="47"/>
        <v>678000</v>
      </c>
      <c r="P93" s="22">
        <f t="shared" si="48"/>
        <v>609000</v>
      </c>
      <c r="Q93" s="17">
        <f t="shared" si="49"/>
        <v>69000</v>
      </c>
      <c r="R93" s="17">
        <f t="shared" si="50"/>
        <v>46000</v>
      </c>
      <c r="S93" s="8">
        <f t="shared" si="51"/>
        <v>33455</v>
      </c>
      <c r="T93" s="8">
        <f t="shared" si="52"/>
        <v>7703</v>
      </c>
      <c r="U93" s="8">
        <f t="shared" si="53"/>
        <v>4842</v>
      </c>
      <c r="V93" s="8">
        <v>0</v>
      </c>
      <c r="W93" s="9">
        <f t="shared" si="54"/>
        <v>23000</v>
      </c>
      <c r="X93" s="27">
        <f t="shared" si="55"/>
        <v>69000</v>
      </c>
      <c r="Y93" s="9">
        <f t="shared" si="56"/>
        <v>422545</v>
      </c>
      <c r="Z93" s="9">
        <f t="shared" si="57"/>
        <v>97297</v>
      </c>
      <c r="AA93" s="9">
        <f t="shared" si="58"/>
        <v>61158</v>
      </c>
      <c r="AB93" s="9">
        <f t="shared" si="59"/>
        <v>28000</v>
      </c>
      <c r="AC93" s="9">
        <f t="shared" si="60"/>
        <v>0</v>
      </c>
      <c r="AD93" s="27">
        <f t="shared" si="61"/>
        <v>609000</v>
      </c>
      <c r="AE93" s="9">
        <f t="shared" si="62"/>
        <v>455500</v>
      </c>
    </row>
    <row r="94" spans="1:31" x14ac:dyDescent="0.25">
      <c r="A94" s="15" t="s">
        <v>394</v>
      </c>
      <c r="B94" s="15" t="s">
        <v>395</v>
      </c>
      <c r="C94" s="15" t="s">
        <v>396</v>
      </c>
      <c r="D94" s="10" t="s">
        <v>11</v>
      </c>
      <c r="E94" s="10" t="s">
        <v>83</v>
      </c>
      <c r="F94" s="10" t="s">
        <v>77</v>
      </c>
      <c r="G94" s="10" t="s">
        <v>78</v>
      </c>
      <c r="H94" s="10" t="s">
        <v>79</v>
      </c>
      <c r="I94" s="10" t="s">
        <v>75</v>
      </c>
      <c r="J94" s="10">
        <f t="shared" si="42"/>
        <v>492000</v>
      </c>
      <c r="K94" s="10">
        <f t="shared" si="43"/>
        <v>113000</v>
      </c>
      <c r="L94" s="10">
        <f t="shared" si="44"/>
        <v>71000</v>
      </c>
      <c r="M94" s="10">
        <f t="shared" si="45"/>
        <v>31000</v>
      </c>
      <c r="N94" s="10">
        <f t="shared" si="46"/>
        <v>26000</v>
      </c>
      <c r="O94" s="16">
        <f t="shared" si="47"/>
        <v>733000</v>
      </c>
      <c r="P94" s="22">
        <f t="shared" si="48"/>
        <v>655000</v>
      </c>
      <c r="Q94" s="17">
        <f t="shared" si="49"/>
        <v>78000</v>
      </c>
      <c r="R94" s="17">
        <f t="shared" si="50"/>
        <v>52000</v>
      </c>
      <c r="S94" s="8">
        <f t="shared" si="51"/>
        <v>37846</v>
      </c>
      <c r="T94" s="8">
        <f t="shared" si="52"/>
        <v>8692</v>
      </c>
      <c r="U94" s="8">
        <f t="shared" si="53"/>
        <v>5462</v>
      </c>
      <c r="V94" s="8">
        <v>0</v>
      </c>
      <c r="W94" s="9">
        <f t="shared" si="54"/>
        <v>26000</v>
      </c>
      <c r="X94" s="27">
        <f t="shared" si="55"/>
        <v>78000</v>
      </c>
      <c r="Y94" s="9">
        <f t="shared" si="56"/>
        <v>454154</v>
      </c>
      <c r="Z94" s="9">
        <f t="shared" si="57"/>
        <v>104308</v>
      </c>
      <c r="AA94" s="9">
        <f t="shared" si="58"/>
        <v>65538</v>
      </c>
      <c r="AB94" s="9">
        <f t="shared" si="59"/>
        <v>31000</v>
      </c>
      <c r="AC94" s="9">
        <f t="shared" si="60"/>
        <v>0</v>
      </c>
      <c r="AD94" s="27">
        <f t="shared" si="61"/>
        <v>655000</v>
      </c>
      <c r="AE94" s="9">
        <f t="shared" si="62"/>
        <v>491500</v>
      </c>
    </row>
    <row r="95" spans="1:31" x14ac:dyDescent="0.25">
      <c r="A95" s="15" t="s">
        <v>451</v>
      </c>
      <c r="B95" s="15" t="s">
        <v>452</v>
      </c>
      <c r="C95" s="15" t="s">
        <v>453</v>
      </c>
      <c r="D95" s="10" t="s">
        <v>16</v>
      </c>
      <c r="E95" s="10" t="s">
        <v>72</v>
      </c>
      <c r="F95" s="10" t="s">
        <v>77</v>
      </c>
      <c r="G95" s="10" t="s">
        <v>74</v>
      </c>
      <c r="H95" s="10" t="s">
        <v>79</v>
      </c>
      <c r="I95" s="10" t="s">
        <v>75</v>
      </c>
      <c r="J95" s="10">
        <f t="shared" si="42"/>
        <v>503000</v>
      </c>
      <c r="K95" s="10">
        <f t="shared" si="43"/>
        <v>116000</v>
      </c>
      <c r="L95" s="10">
        <f t="shared" si="44"/>
        <v>73000</v>
      </c>
      <c r="M95" s="10">
        <f t="shared" si="45"/>
        <v>31000</v>
      </c>
      <c r="N95" s="10">
        <f t="shared" si="46"/>
        <v>26000</v>
      </c>
      <c r="O95" s="16">
        <f t="shared" si="47"/>
        <v>749000</v>
      </c>
      <c r="P95" s="22">
        <f t="shared" si="48"/>
        <v>671000</v>
      </c>
      <c r="Q95" s="17">
        <f t="shared" si="49"/>
        <v>78000</v>
      </c>
      <c r="R95" s="17">
        <f t="shared" si="50"/>
        <v>52000</v>
      </c>
      <c r="S95" s="8">
        <f t="shared" si="51"/>
        <v>37798</v>
      </c>
      <c r="T95" s="8">
        <f t="shared" si="52"/>
        <v>8717</v>
      </c>
      <c r="U95" s="8">
        <f t="shared" si="53"/>
        <v>5486</v>
      </c>
      <c r="V95" s="8">
        <v>0</v>
      </c>
      <c r="W95" s="9">
        <f t="shared" si="54"/>
        <v>26000</v>
      </c>
      <c r="X95" s="27">
        <f t="shared" si="55"/>
        <v>78001</v>
      </c>
      <c r="Y95" s="9">
        <f t="shared" si="56"/>
        <v>465202</v>
      </c>
      <c r="Z95" s="9">
        <f t="shared" si="57"/>
        <v>107283</v>
      </c>
      <c r="AA95" s="9">
        <f t="shared" si="58"/>
        <v>67514</v>
      </c>
      <c r="AB95" s="9">
        <f t="shared" si="59"/>
        <v>31000</v>
      </c>
      <c r="AC95" s="9">
        <f t="shared" si="60"/>
        <v>0</v>
      </c>
      <c r="AD95" s="27">
        <f t="shared" si="61"/>
        <v>670999</v>
      </c>
      <c r="AE95" s="9">
        <f t="shared" si="62"/>
        <v>502500</v>
      </c>
    </row>
    <row r="96" spans="1:31" x14ac:dyDescent="0.25">
      <c r="A96" s="15" t="s">
        <v>140</v>
      </c>
      <c r="B96" s="15" t="s">
        <v>326</v>
      </c>
      <c r="C96" s="15" t="s">
        <v>327</v>
      </c>
      <c r="D96" s="10" t="s">
        <v>14</v>
      </c>
      <c r="E96" s="10" t="s">
        <v>76</v>
      </c>
      <c r="F96" s="30" t="s">
        <v>77</v>
      </c>
      <c r="G96" s="30" t="s">
        <v>78</v>
      </c>
      <c r="H96" s="10" t="s">
        <v>79</v>
      </c>
      <c r="I96" s="10" t="s">
        <v>75</v>
      </c>
      <c r="J96" s="10">
        <f t="shared" si="42"/>
        <v>521000</v>
      </c>
      <c r="K96" s="10">
        <f t="shared" si="43"/>
        <v>120000</v>
      </c>
      <c r="L96" s="10">
        <f t="shared" si="44"/>
        <v>76000</v>
      </c>
      <c r="M96" s="10">
        <f t="shared" si="45"/>
        <v>33000</v>
      </c>
      <c r="N96" s="10">
        <f t="shared" si="46"/>
        <v>27000</v>
      </c>
      <c r="O96" s="16">
        <f t="shared" si="47"/>
        <v>777000</v>
      </c>
      <c r="P96" s="22">
        <f t="shared" si="48"/>
        <v>696000</v>
      </c>
      <c r="Q96" s="17">
        <f t="shared" si="49"/>
        <v>81000</v>
      </c>
      <c r="R96" s="17">
        <f t="shared" si="50"/>
        <v>54000</v>
      </c>
      <c r="S96" s="8">
        <f t="shared" si="51"/>
        <v>39238</v>
      </c>
      <c r="T96" s="8">
        <f t="shared" si="52"/>
        <v>9038</v>
      </c>
      <c r="U96" s="8">
        <f t="shared" si="53"/>
        <v>5724</v>
      </c>
      <c r="V96" s="8">
        <v>0</v>
      </c>
      <c r="W96" s="9">
        <f t="shared" si="54"/>
        <v>27000</v>
      </c>
      <c r="X96" s="27">
        <f t="shared" si="55"/>
        <v>81000</v>
      </c>
      <c r="Y96" s="9">
        <f t="shared" si="56"/>
        <v>481762</v>
      </c>
      <c r="Z96" s="9">
        <f t="shared" si="57"/>
        <v>110962</v>
      </c>
      <c r="AA96" s="9">
        <f t="shared" si="58"/>
        <v>70276</v>
      </c>
      <c r="AB96" s="9">
        <f t="shared" si="59"/>
        <v>33000</v>
      </c>
      <c r="AC96" s="9">
        <f t="shared" si="60"/>
        <v>0</v>
      </c>
      <c r="AD96" s="27">
        <f t="shared" si="61"/>
        <v>696000</v>
      </c>
      <c r="AE96" s="9">
        <f t="shared" si="62"/>
        <v>520500</v>
      </c>
    </row>
    <row r="97" spans="1:31" x14ac:dyDescent="0.25">
      <c r="A97" s="15" t="s">
        <v>403</v>
      </c>
      <c r="B97" s="15" t="s">
        <v>61</v>
      </c>
      <c r="C97" s="15" t="s">
        <v>404</v>
      </c>
      <c r="D97" s="10" t="s">
        <v>11</v>
      </c>
      <c r="E97" s="10" t="s">
        <v>72</v>
      </c>
      <c r="F97" s="31" t="s">
        <v>77</v>
      </c>
      <c r="G97" s="31" t="s">
        <v>74</v>
      </c>
      <c r="H97" s="10" t="s">
        <v>79</v>
      </c>
      <c r="I97" s="10" t="s">
        <v>75</v>
      </c>
      <c r="J97" s="10">
        <f t="shared" si="42"/>
        <v>528000</v>
      </c>
      <c r="K97" s="10">
        <f t="shared" si="43"/>
        <v>121000</v>
      </c>
      <c r="L97" s="10">
        <f t="shared" si="44"/>
        <v>76000</v>
      </c>
      <c r="M97" s="10">
        <f t="shared" si="45"/>
        <v>33000</v>
      </c>
      <c r="N97" s="10">
        <f t="shared" si="46"/>
        <v>27000</v>
      </c>
      <c r="O97" s="16">
        <f t="shared" si="47"/>
        <v>785000</v>
      </c>
      <c r="P97" s="22">
        <f t="shared" si="48"/>
        <v>704000</v>
      </c>
      <c r="Q97" s="17">
        <f t="shared" si="49"/>
        <v>81000</v>
      </c>
      <c r="R97" s="17">
        <f t="shared" si="50"/>
        <v>54000</v>
      </c>
      <c r="S97" s="8">
        <f t="shared" si="51"/>
        <v>39327</v>
      </c>
      <c r="T97" s="8">
        <f t="shared" si="52"/>
        <v>9012</v>
      </c>
      <c r="U97" s="8">
        <f t="shared" si="53"/>
        <v>5661</v>
      </c>
      <c r="V97" s="8">
        <v>0</v>
      </c>
      <c r="W97" s="9">
        <f t="shared" si="54"/>
        <v>27000</v>
      </c>
      <c r="X97" s="27">
        <f t="shared" si="55"/>
        <v>81000</v>
      </c>
      <c r="Y97" s="9">
        <f t="shared" si="56"/>
        <v>488673</v>
      </c>
      <c r="Z97" s="9">
        <f t="shared" si="57"/>
        <v>111988</v>
      </c>
      <c r="AA97" s="9">
        <f t="shared" si="58"/>
        <v>70339</v>
      </c>
      <c r="AB97" s="9">
        <f t="shared" si="59"/>
        <v>33000</v>
      </c>
      <c r="AC97" s="9">
        <f t="shared" si="60"/>
        <v>0</v>
      </c>
      <c r="AD97" s="27">
        <f t="shared" si="61"/>
        <v>704000</v>
      </c>
      <c r="AE97" s="9">
        <f t="shared" si="62"/>
        <v>527500</v>
      </c>
    </row>
    <row r="98" spans="1:31" x14ac:dyDescent="0.25">
      <c r="A98" s="15" t="s">
        <v>385</v>
      </c>
      <c r="B98" s="15" t="s">
        <v>386</v>
      </c>
      <c r="C98" s="15" t="s">
        <v>387</v>
      </c>
      <c r="D98" s="10" t="s">
        <v>17</v>
      </c>
      <c r="E98" s="10" t="s">
        <v>76</v>
      </c>
      <c r="F98" s="30" t="s">
        <v>77</v>
      </c>
      <c r="G98" s="30" t="s">
        <v>78</v>
      </c>
      <c r="H98" s="10" t="s">
        <v>79</v>
      </c>
      <c r="I98" s="10" t="s">
        <v>75</v>
      </c>
      <c r="J98" s="10">
        <f t="shared" si="42"/>
        <v>570000</v>
      </c>
      <c r="K98" s="10">
        <f t="shared" si="43"/>
        <v>131000</v>
      </c>
      <c r="L98" s="10">
        <f t="shared" si="44"/>
        <v>83000</v>
      </c>
      <c r="M98" s="10">
        <f t="shared" si="45"/>
        <v>36000</v>
      </c>
      <c r="N98" s="10">
        <f t="shared" si="46"/>
        <v>30000</v>
      </c>
      <c r="O98" s="16">
        <f t="shared" si="47"/>
        <v>850000</v>
      </c>
      <c r="P98" s="22">
        <f t="shared" si="48"/>
        <v>760000</v>
      </c>
      <c r="Q98" s="17">
        <f t="shared" si="49"/>
        <v>90000</v>
      </c>
      <c r="R98" s="17">
        <f t="shared" si="50"/>
        <v>60000</v>
      </c>
      <c r="S98" s="8">
        <f t="shared" si="51"/>
        <v>43622</v>
      </c>
      <c r="T98" s="8">
        <f t="shared" si="52"/>
        <v>10026</v>
      </c>
      <c r="U98" s="8">
        <f t="shared" si="53"/>
        <v>6352</v>
      </c>
      <c r="V98" s="8">
        <v>0</v>
      </c>
      <c r="W98" s="9">
        <f t="shared" si="54"/>
        <v>30000</v>
      </c>
      <c r="X98" s="27">
        <f t="shared" si="55"/>
        <v>90000</v>
      </c>
      <c r="Y98" s="9">
        <f t="shared" si="56"/>
        <v>526378</v>
      </c>
      <c r="Z98" s="9">
        <f t="shared" si="57"/>
        <v>120974</v>
      </c>
      <c r="AA98" s="9">
        <f t="shared" si="58"/>
        <v>76648</v>
      </c>
      <c r="AB98" s="9">
        <f t="shared" si="59"/>
        <v>36000</v>
      </c>
      <c r="AC98" s="9">
        <f t="shared" si="60"/>
        <v>0</v>
      </c>
      <c r="AD98" s="27">
        <f t="shared" si="61"/>
        <v>760000</v>
      </c>
      <c r="AE98" s="9">
        <f t="shared" si="62"/>
        <v>569500</v>
      </c>
    </row>
    <row r="99" spans="1:31" x14ac:dyDescent="0.25">
      <c r="A99" s="15" t="s">
        <v>200</v>
      </c>
      <c r="B99" s="15" t="s">
        <v>201</v>
      </c>
      <c r="C99" s="15" t="s">
        <v>202</v>
      </c>
      <c r="D99" s="10" t="s">
        <v>10</v>
      </c>
      <c r="E99" s="10" t="s">
        <v>72</v>
      </c>
      <c r="F99" s="10" t="s">
        <v>77</v>
      </c>
      <c r="G99" s="10" t="s">
        <v>74</v>
      </c>
      <c r="H99" s="10" t="s">
        <v>79</v>
      </c>
      <c r="I99" s="10" t="s">
        <v>75</v>
      </c>
      <c r="J99" s="10">
        <f t="shared" si="42"/>
        <v>572000</v>
      </c>
      <c r="K99" s="10">
        <f t="shared" si="43"/>
        <v>132000</v>
      </c>
      <c r="L99" s="10">
        <f t="shared" si="44"/>
        <v>83000</v>
      </c>
      <c r="M99" s="10">
        <f t="shared" si="45"/>
        <v>36000</v>
      </c>
      <c r="N99" s="10">
        <f t="shared" si="46"/>
        <v>30000</v>
      </c>
      <c r="O99" s="16">
        <f t="shared" si="47"/>
        <v>853000</v>
      </c>
      <c r="P99" s="22">
        <f t="shared" si="48"/>
        <v>763000</v>
      </c>
      <c r="Q99" s="17">
        <f t="shared" si="49"/>
        <v>90000</v>
      </c>
      <c r="R99" s="17">
        <f t="shared" si="50"/>
        <v>60000</v>
      </c>
      <c r="S99" s="8">
        <f t="shared" si="51"/>
        <v>43609</v>
      </c>
      <c r="T99" s="8">
        <f t="shared" si="52"/>
        <v>10064</v>
      </c>
      <c r="U99" s="8">
        <f t="shared" si="53"/>
        <v>6328</v>
      </c>
      <c r="V99" s="8">
        <v>0</v>
      </c>
      <c r="W99" s="9">
        <f t="shared" si="54"/>
        <v>30000</v>
      </c>
      <c r="X99" s="27">
        <f t="shared" si="55"/>
        <v>90001</v>
      </c>
      <c r="Y99" s="9">
        <f t="shared" si="56"/>
        <v>528391</v>
      </c>
      <c r="Z99" s="9">
        <f t="shared" si="57"/>
        <v>121936</v>
      </c>
      <c r="AA99" s="9">
        <f t="shared" si="58"/>
        <v>76672</v>
      </c>
      <c r="AB99" s="9">
        <f t="shared" si="59"/>
        <v>36000</v>
      </c>
      <c r="AC99" s="9">
        <f t="shared" si="60"/>
        <v>0</v>
      </c>
      <c r="AD99" s="27">
        <f t="shared" si="61"/>
        <v>762999</v>
      </c>
      <c r="AE99" s="9">
        <f t="shared" si="62"/>
        <v>571500</v>
      </c>
    </row>
    <row r="100" spans="1:31" x14ac:dyDescent="0.25">
      <c r="A100" s="15" t="s">
        <v>312</v>
      </c>
      <c r="B100" s="15" t="s">
        <v>313</v>
      </c>
      <c r="C100" s="15" t="s">
        <v>314</v>
      </c>
      <c r="D100" s="10" t="s">
        <v>15</v>
      </c>
      <c r="E100" s="10" t="s">
        <v>83</v>
      </c>
      <c r="F100" s="10" t="s">
        <v>77</v>
      </c>
      <c r="G100" s="10" t="s">
        <v>78</v>
      </c>
      <c r="H100" s="10" t="s">
        <v>79</v>
      </c>
      <c r="I100" s="10" t="s">
        <v>75</v>
      </c>
      <c r="J100" s="10">
        <f t="shared" si="42"/>
        <v>619000</v>
      </c>
      <c r="K100" s="10">
        <f t="shared" si="43"/>
        <v>142000</v>
      </c>
      <c r="L100" s="10">
        <f t="shared" si="44"/>
        <v>89000</v>
      </c>
      <c r="M100" s="10">
        <f t="shared" si="45"/>
        <v>38000</v>
      </c>
      <c r="N100" s="10">
        <f t="shared" si="46"/>
        <v>32000</v>
      </c>
      <c r="O100" s="16">
        <f t="shared" si="47"/>
        <v>920000</v>
      </c>
      <c r="P100" s="22">
        <f t="shared" si="48"/>
        <v>824000</v>
      </c>
      <c r="Q100" s="17">
        <f t="shared" si="49"/>
        <v>96000</v>
      </c>
      <c r="R100" s="17">
        <f t="shared" si="50"/>
        <v>64000</v>
      </c>
      <c r="S100" s="8">
        <f t="shared" si="51"/>
        <v>46607</v>
      </c>
      <c r="T100" s="8">
        <f t="shared" si="52"/>
        <v>10692</v>
      </c>
      <c r="U100" s="8">
        <f t="shared" si="53"/>
        <v>6701</v>
      </c>
      <c r="V100" s="8">
        <v>0</v>
      </c>
      <c r="W100" s="9">
        <f t="shared" si="54"/>
        <v>32000</v>
      </c>
      <c r="X100" s="27">
        <f t="shared" si="55"/>
        <v>96000</v>
      </c>
      <c r="Y100" s="9">
        <f t="shared" si="56"/>
        <v>572393</v>
      </c>
      <c r="Z100" s="9">
        <f t="shared" si="57"/>
        <v>131308</v>
      </c>
      <c r="AA100" s="9">
        <f t="shared" si="58"/>
        <v>82299</v>
      </c>
      <c r="AB100" s="9">
        <f t="shared" si="59"/>
        <v>38000</v>
      </c>
      <c r="AC100" s="9">
        <f t="shared" si="60"/>
        <v>0</v>
      </c>
      <c r="AD100" s="27">
        <f t="shared" si="61"/>
        <v>824000</v>
      </c>
      <c r="AE100" s="9">
        <f t="shared" si="62"/>
        <v>618500</v>
      </c>
    </row>
    <row r="101" spans="1:31" x14ac:dyDescent="0.25">
      <c r="A101" s="15" t="s">
        <v>433</v>
      </c>
      <c r="B101" s="15" t="s">
        <v>434</v>
      </c>
      <c r="C101" s="15" t="s">
        <v>435</v>
      </c>
      <c r="D101" s="10" t="s">
        <v>18</v>
      </c>
      <c r="E101" s="10" t="s">
        <v>76</v>
      </c>
      <c r="F101" s="30" t="s">
        <v>77</v>
      </c>
      <c r="G101" s="30" t="s">
        <v>78</v>
      </c>
      <c r="H101" s="10" t="s">
        <v>79</v>
      </c>
      <c r="I101" s="10" t="s">
        <v>75</v>
      </c>
      <c r="J101" s="10">
        <f t="shared" si="42"/>
        <v>664000</v>
      </c>
      <c r="K101" s="10">
        <f t="shared" si="43"/>
        <v>153000</v>
      </c>
      <c r="L101" s="10">
        <f t="shared" si="44"/>
        <v>96000</v>
      </c>
      <c r="M101" s="10">
        <f t="shared" si="45"/>
        <v>41000</v>
      </c>
      <c r="N101" s="10">
        <f t="shared" si="46"/>
        <v>34000</v>
      </c>
      <c r="O101" s="16">
        <f t="shared" si="47"/>
        <v>988000</v>
      </c>
      <c r="P101" s="22">
        <f t="shared" si="48"/>
        <v>886000</v>
      </c>
      <c r="Q101" s="17">
        <f t="shared" si="49"/>
        <v>102000</v>
      </c>
      <c r="R101" s="17">
        <f t="shared" si="50"/>
        <v>68000</v>
      </c>
      <c r="S101" s="8">
        <f t="shared" si="51"/>
        <v>49455</v>
      </c>
      <c r="T101" s="8">
        <f t="shared" si="52"/>
        <v>11395</v>
      </c>
      <c r="U101" s="8">
        <f t="shared" si="53"/>
        <v>7150</v>
      </c>
      <c r="V101" s="8">
        <v>0</v>
      </c>
      <c r="W101" s="9">
        <f t="shared" si="54"/>
        <v>34000</v>
      </c>
      <c r="X101" s="27">
        <f t="shared" si="55"/>
        <v>102000</v>
      </c>
      <c r="Y101" s="9">
        <f t="shared" si="56"/>
        <v>614545</v>
      </c>
      <c r="Z101" s="9">
        <f t="shared" si="57"/>
        <v>141605</v>
      </c>
      <c r="AA101" s="9">
        <f t="shared" si="58"/>
        <v>88850</v>
      </c>
      <c r="AB101" s="9">
        <f t="shared" si="59"/>
        <v>41000</v>
      </c>
      <c r="AC101" s="9">
        <f t="shared" si="60"/>
        <v>0</v>
      </c>
      <c r="AD101" s="27">
        <f t="shared" si="61"/>
        <v>886000</v>
      </c>
      <c r="AE101" s="9">
        <f t="shared" si="62"/>
        <v>663500</v>
      </c>
    </row>
    <row r="102" spans="1:31" x14ac:dyDescent="0.25">
      <c r="A102" s="15" t="s">
        <v>342</v>
      </c>
      <c r="B102" s="15" t="s">
        <v>51</v>
      </c>
      <c r="C102" s="15" t="s">
        <v>343</v>
      </c>
      <c r="D102" s="10" t="s">
        <v>17</v>
      </c>
      <c r="E102" s="10" t="s">
        <v>72</v>
      </c>
      <c r="F102" s="31" t="s">
        <v>77</v>
      </c>
      <c r="G102" s="31" t="s">
        <v>74</v>
      </c>
      <c r="H102" s="10" t="s">
        <v>79</v>
      </c>
      <c r="I102" s="10" t="s">
        <v>75</v>
      </c>
      <c r="J102" s="10">
        <f t="shared" ref="J102:J133" si="63">RIGHT(C102,3)*1000</f>
        <v>685000</v>
      </c>
      <c r="K102" s="10">
        <f t="shared" ref="K102:K133" si="64">ROUND(J102*0.23,-3)</f>
        <v>158000</v>
      </c>
      <c r="L102" s="10">
        <f t="shared" ref="L102:L133" si="65">ROUND(K102*0.63,-3)</f>
        <v>100000</v>
      </c>
      <c r="M102" s="10">
        <f t="shared" ref="M102:M133" si="66">ROUND(L102*0.43,-3)</f>
        <v>43000</v>
      </c>
      <c r="N102" s="10">
        <f t="shared" ref="N102:N133" si="67">ROUND(M102*0.83,-3)</f>
        <v>36000</v>
      </c>
      <c r="O102" s="16">
        <f t="shared" ref="O102:O133" si="68">SUM(J102:N102)</f>
        <v>1022000</v>
      </c>
      <c r="P102" s="22">
        <f t="shared" ref="P102:P133" si="69">+O102-Q102</f>
        <v>914000</v>
      </c>
      <c r="Q102" s="17">
        <f t="shared" ref="Q102:Q133" si="70">N102*3</f>
        <v>108000</v>
      </c>
      <c r="R102" s="17">
        <f t="shared" ref="R102:R133" si="71">+Q102-N102</f>
        <v>72000</v>
      </c>
      <c r="S102" s="8">
        <f t="shared" ref="S102:S133" si="72">ROUND($J102*$R102/SUM($J102:$L102),0)</f>
        <v>52301</v>
      </c>
      <c r="T102" s="8">
        <f t="shared" ref="T102:T133" si="73">ROUND($K102*$R102/SUM($J102:$L102),0)</f>
        <v>12064</v>
      </c>
      <c r="U102" s="8">
        <f t="shared" ref="U102:U133" si="74">ROUND($L102*$R102/SUM($J102:$L102),0)</f>
        <v>7635</v>
      </c>
      <c r="V102" s="8">
        <v>0</v>
      </c>
      <c r="W102" s="9">
        <f t="shared" ref="W102:W133" si="75">+N102</f>
        <v>36000</v>
      </c>
      <c r="X102" s="27">
        <f t="shared" ref="X102:X133" si="76">SUM(S102:W102)</f>
        <v>108000</v>
      </c>
      <c r="Y102" s="9">
        <f t="shared" ref="Y102:Y133" si="77">+J102-S102</f>
        <v>632699</v>
      </c>
      <c r="Z102" s="9">
        <f t="shared" ref="Z102:Z133" si="78">+K102-T102</f>
        <v>145936</v>
      </c>
      <c r="AA102" s="9">
        <f t="shared" ref="AA102:AA133" si="79">+L102-U102</f>
        <v>92365</v>
      </c>
      <c r="AB102" s="9">
        <f t="shared" ref="AB102:AB133" si="80">+M102-V102</f>
        <v>43000</v>
      </c>
      <c r="AC102" s="9">
        <f t="shared" ref="AC102:AC133" si="81">+N102-W102</f>
        <v>0</v>
      </c>
      <c r="AD102" s="27">
        <f t="shared" ref="AD102:AD133" si="82">SUM(Y102:AC102)</f>
        <v>914000</v>
      </c>
      <c r="AE102" s="9">
        <f t="shared" si="62"/>
        <v>684500</v>
      </c>
    </row>
    <row r="103" spans="1:31" x14ac:dyDescent="0.25">
      <c r="A103" s="15" t="s">
        <v>448</v>
      </c>
      <c r="B103" s="15" t="s">
        <v>449</v>
      </c>
      <c r="C103" s="15" t="s">
        <v>450</v>
      </c>
      <c r="D103" s="10" t="s">
        <v>11</v>
      </c>
      <c r="E103" s="10" t="s">
        <v>83</v>
      </c>
      <c r="F103" s="10" t="s">
        <v>77</v>
      </c>
      <c r="G103" s="10" t="s">
        <v>78</v>
      </c>
      <c r="H103" s="10" t="s">
        <v>79</v>
      </c>
      <c r="I103" s="10" t="s">
        <v>75</v>
      </c>
      <c r="J103" s="10">
        <f t="shared" si="63"/>
        <v>705000</v>
      </c>
      <c r="K103" s="10">
        <f t="shared" si="64"/>
        <v>162000</v>
      </c>
      <c r="L103" s="10">
        <f t="shared" si="65"/>
        <v>102000</v>
      </c>
      <c r="M103" s="10">
        <f t="shared" si="66"/>
        <v>44000</v>
      </c>
      <c r="N103" s="10">
        <f t="shared" si="67"/>
        <v>37000</v>
      </c>
      <c r="O103" s="16">
        <f t="shared" si="68"/>
        <v>1050000</v>
      </c>
      <c r="P103" s="22">
        <f t="shared" si="69"/>
        <v>939000</v>
      </c>
      <c r="Q103" s="17">
        <f t="shared" si="70"/>
        <v>111000</v>
      </c>
      <c r="R103" s="17">
        <f t="shared" si="71"/>
        <v>74000</v>
      </c>
      <c r="S103" s="8">
        <f t="shared" si="72"/>
        <v>53839</v>
      </c>
      <c r="T103" s="8">
        <f t="shared" si="73"/>
        <v>12372</v>
      </c>
      <c r="U103" s="8">
        <f t="shared" si="74"/>
        <v>7789</v>
      </c>
      <c r="V103" s="8">
        <v>0</v>
      </c>
      <c r="W103" s="9">
        <f t="shared" si="75"/>
        <v>37000</v>
      </c>
      <c r="X103" s="27">
        <f t="shared" si="76"/>
        <v>111000</v>
      </c>
      <c r="Y103" s="9">
        <f t="shared" si="77"/>
        <v>651161</v>
      </c>
      <c r="Z103" s="9">
        <f t="shared" si="78"/>
        <v>149628</v>
      </c>
      <c r="AA103" s="9">
        <f t="shared" si="79"/>
        <v>94211</v>
      </c>
      <c r="AB103" s="9">
        <f t="shared" si="80"/>
        <v>44000</v>
      </c>
      <c r="AC103" s="9">
        <f t="shared" si="81"/>
        <v>0</v>
      </c>
      <c r="AD103" s="27">
        <f t="shared" si="82"/>
        <v>939000</v>
      </c>
      <c r="AE103" s="9">
        <f t="shared" si="62"/>
        <v>704500</v>
      </c>
    </row>
    <row r="104" spans="1:31" x14ac:dyDescent="0.25">
      <c r="A104" s="15" t="s">
        <v>37</v>
      </c>
      <c r="B104" s="15" t="s">
        <v>38</v>
      </c>
      <c r="C104" s="15" t="s">
        <v>39</v>
      </c>
      <c r="D104" s="10" t="s">
        <v>10</v>
      </c>
      <c r="E104" s="10" t="s">
        <v>76</v>
      </c>
      <c r="F104" s="10" t="s">
        <v>84</v>
      </c>
      <c r="G104" s="10" t="s">
        <v>78</v>
      </c>
      <c r="H104" s="10" t="s">
        <v>79</v>
      </c>
      <c r="I104" s="10" t="s">
        <v>75</v>
      </c>
      <c r="J104" s="10">
        <f t="shared" si="63"/>
        <v>708000</v>
      </c>
      <c r="K104" s="10">
        <f t="shared" si="64"/>
        <v>163000</v>
      </c>
      <c r="L104" s="10">
        <f t="shared" si="65"/>
        <v>103000</v>
      </c>
      <c r="M104" s="10">
        <f t="shared" si="66"/>
        <v>44000</v>
      </c>
      <c r="N104" s="10">
        <f t="shared" si="67"/>
        <v>37000</v>
      </c>
      <c r="O104" s="16">
        <f t="shared" si="68"/>
        <v>1055000</v>
      </c>
      <c r="P104" s="22">
        <f t="shared" si="69"/>
        <v>944000</v>
      </c>
      <c r="Q104" s="17">
        <f t="shared" si="70"/>
        <v>111000</v>
      </c>
      <c r="R104" s="17">
        <f t="shared" si="71"/>
        <v>74000</v>
      </c>
      <c r="S104" s="8">
        <f t="shared" si="72"/>
        <v>53791</v>
      </c>
      <c r="T104" s="8">
        <f t="shared" si="73"/>
        <v>12384</v>
      </c>
      <c r="U104" s="8">
        <f t="shared" si="74"/>
        <v>7825</v>
      </c>
      <c r="V104" s="8">
        <v>0</v>
      </c>
      <c r="W104" s="9">
        <f t="shared" si="75"/>
        <v>37000</v>
      </c>
      <c r="X104" s="27">
        <f t="shared" si="76"/>
        <v>111000</v>
      </c>
      <c r="Y104" s="9">
        <f t="shared" si="77"/>
        <v>654209</v>
      </c>
      <c r="Z104" s="9">
        <f t="shared" si="78"/>
        <v>150616</v>
      </c>
      <c r="AA104" s="9">
        <f t="shared" si="79"/>
        <v>95175</v>
      </c>
      <c r="AB104" s="9">
        <f t="shared" si="80"/>
        <v>44000</v>
      </c>
      <c r="AC104" s="9">
        <f t="shared" si="81"/>
        <v>0</v>
      </c>
      <c r="AD104" s="27">
        <f t="shared" si="82"/>
        <v>944000</v>
      </c>
      <c r="AE104" s="9">
        <f t="shared" si="62"/>
        <v>707500</v>
      </c>
    </row>
    <row r="105" spans="1:31" x14ac:dyDescent="0.25">
      <c r="A105" s="15" t="s">
        <v>399</v>
      </c>
      <c r="B105" s="15" t="s">
        <v>60</v>
      </c>
      <c r="C105" s="15" t="s">
        <v>400</v>
      </c>
      <c r="D105" s="10" t="s">
        <v>11</v>
      </c>
      <c r="E105" s="10" t="s">
        <v>83</v>
      </c>
      <c r="F105" s="10" t="s">
        <v>77</v>
      </c>
      <c r="G105" s="10" t="s">
        <v>78</v>
      </c>
      <c r="H105" s="10" t="s">
        <v>79</v>
      </c>
      <c r="I105" s="10" t="s">
        <v>75</v>
      </c>
      <c r="J105" s="10">
        <f t="shared" si="63"/>
        <v>749000</v>
      </c>
      <c r="K105" s="10">
        <f t="shared" si="64"/>
        <v>172000</v>
      </c>
      <c r="L105" s="10">
        <f t="shared" si="65"/>
        <v>108000</v>
      </c>
      <c r="M105" s="10">
        <f t="shared" si="66"/>
        <v>46000</v>
      </c>
      <c r="N105" s="10">
        <f t="shared" si="67"/>
        <v>38000</v>
      </c>
      <c r="O105" s="16">
        <f t="shared" si="68"/>
        <v>1113000</v>
      </c>
      <c r="P105" s="22">
        <f t="shared" si="69"/>
        <v>999000</v>
      </c>
      <c r="Q105" s="17">
        <f t="shared" si="70"/>
        <v>114000</v>
      </c>
      <c r="R105" s="17">
        <f t="shared" si="71"/>
        <v>76000</v>
      </c>
      <c r="S105" s="8">
        <f t="shared" si="72"/>
        <v>55320</v>
      </c>
      <c r="T105" s="8">
        <f t="shared" si="73"/>
        <v>12704</v>
      </c>
      <c r="U105" s="8">
        <f t="shared" si="74"/>
        <v>7977</v>
      </c>
      <c r="V105" s="8">
        <v>0</v>
      </c>
      <c r="W105" s="9">
        <f t="shared" si="75"/>
        <v>38000</v>
      </c>
      <c r="X105" s="27">
        <f t="shared" si="76"/>
        <v>114001</v>
      </c>
      <c r="Y105" s="9">
        <f t="shared" si="77"/>
        <v>693680</v>
      </c>
      <c r="Z105" s="9">
        <f t="shared" si="78"/>
        <v>159296</v>
      </c>
      <c r="AA105" s="9">
        <f t="shared" si="79"/>
        <v>100023</v>
      </c>
      <c r="AB105" s="9">
        <f t="shared" si="80"/>
        <v>46000</v>
      </c>
      <c r="AC105" s="9">
        <f t="shared" si="81"/>
        <v>0</v>
      </c>
      <c r="AD105" s="27">
        <f t="shared" si="82"/>
        <v>998999</v>
      </c>
      <c r="AE105" s="9">
        <f t="shared" si="62"/>
        <v>748500</v>
      </c>
    </row>
    <row r="106" spans="1:31" x14ac:dyDescent="0.25">
      <c r="A106" s="15" t="s">
        <v>240</v>
      </c>
      <c r="B106" s="15" t="s">
        <v>241</v>
      </c>
      <c r="C106" s="15" t="s">
        <v>242</v>
      </c>
      <c r="D106" s="10" t="s">
        <v>16</v>
      </c>
      <c r="E106" s="10" t="s">
        <v>83</v>
      </c>
      <c r="F106" s="10" t="s">
        <v>77</v>
      </c>
      <c r="G106" s="10" t="s">
        <v>78</v>
      </c>
      <c r="H106" s="10" t="s">
        <v>79</v>
      </c>
      <c r="I106" s="10" t="s">
        <v>75</v>
      </c>
      <c r="J106" s="10">
        <f t="shared" si="63"/>
        <v>766000</v>
      </c>
      <c r="K106" s="10">
        <f t="shared" si="64"/>
        <v>176000</v>
      </c>
      <c r="L106" s="10">
        <f t="shared" si="65"/>
        <v>111000</v>
      </c>
      <c r="M106" s="10">
        <f t="shared" si="66"/>
        <v>48000</v>
      </c>
      <c r="N106" s="10">
        <f t="shared" si="67"/>
        <v>40000</v>
      </c>
      <c r="O106" s="16">
        <f t="shared" si="68"/>
        <v>1141000</v>
      </c>
      <c r="P106" s="22">
        <f t="shared" si="69"/>
        <v>1021000</v>
      </c>
      <c r="Q106" s="17">
        <f t="shared" si="70"/>
        <v>120000</v>
      </c>
      <c r="R106" s="17">
        <f t="shared" si="71"/>
        <v>80000</v>
      </c>
      <c r="S106" s="8">
        <f t="shared" si="72"/>
        <v>58196</v>
      </c>
      <c r="T106" s="8">
        <f t="shared" si="73"/>
        <v>13371</v>
      </c>
      <c r="U106" s="8">
        <f t="shared" si="74"/>
        <v>8433</v>
      </c>
      <c r="V106" s="8">
        <v>0</v>
      </c>
      <c r="W106" s="9">
        <f t="shared" si="75"/>
        <v>40000</v>
      </c>
      <c r="X106" s="27">
        <f t="shared" si="76"/>
        <v>120000</v>
      </c>
      <c r="Y106" s="9">
        <f t="shared" si="77"/>
        <v>707804</v>
      </c>
      <c r="Z106" s="9">
        <f t="shared" si="78"/>
        <v>162629</v>
      </c>
      <c r="AA106" s="9">
        <f t="shared" si="79"/>
        <v>102567</v>
      </c>
      <c r="AB106" s="9">
        <f t="shared" si="80"/>
        <v>48000</v>
      </c>
      <c r="AC106" s="9">
        <f t="shared" si="81"/>
        <v>0</v>
      </c>
      <c r="AD106" s="27">
        <f t="shared" si="82"/>
        <v>1021000</v>
      </c>
      <c r="AE106" s="9">
        <f t="shared" si="62"/>
        <v>765500</v>
      </c>
    </row>
    <row r="107" spans="1:31" x14ac:dyDescent="0.25">
      <c r="A107" s="15" t="s">
        <v>291</v>
      </c>
      <c r="B107" s="15" t="s">
        <v>292</v>
      </c>
      <c r="C107" s="15" t="s">
        <v>293</v>
      </c>
      <c r="D107" s="10" t="s">
        <v>18</v>
      </c>
      <c r="E107" s="10" t="s">
        <v>83</v>
      </c>
      <c r="F107" s="31" t="s">
        <v>77</v>
      </c>
      <c r="G107" s="31" t="s">
        <v>78</v>
      </c>
      <c r="H107" s="10" t="s">
        <v>79</v>
      </c>
      <c r="I107" s="10" t="s">
        <v>75</v>
      </c>
      <c r="J107" s="10">
        <f t="shared" si="63"/>
        <v>776000</v>
      </c>
      <c r="K107" s="10">
        <f t="shared" si="64"/>
        <v>178000</v>
      </c>
      <c r="L107" s="10">
        <f t="shared" si="65"/>
        <v>112000</v>
      </c>
      <c r="M107" s="10">
        <f t="shared" si="66"/>
        <v>48000</v>
      </c>
      <c r="N107" s="10">
        <f t="shared" si="67"/>
        <v>40000</v>
      </c>
      <c r="O107" s="16">
        <f t="shared" si="68"/>
        <v>1154000</v>
      </c>
      <c r="P107" s="22">
        <f t="shared" si="69"/>
        <v>1034000</v>
      </c>
      <c r="Q107" s="17">
        <f t="shared" si="70"/>
        <v>120000</v>
      </c>
      <c r="R107" s="17">
        <f t="shared" si="71"/>
        <v>80000</v>
      </c>
      <c r="S107" s="8">
        <f t="shared" si="72"/>
        <v>58236</v>
      </c>
      <c r="T107" s="8">
        <f t="shared" si="73"/>
        <v>13358</v>
      </c>
      <c r="U107" s="8">
        <f t="shared" si="74"/>
        <v>8405</v>
      </c>
      <c r="V107" s="8">
        <v>0</v>
      </c>
      <c r="W107" s="9">
        <f t="shared" si="75"/>
        <v>40000</v>
      </c>
      <c r="X107" s="27">
        <f t="shared" si="76"/>
        <v>119999</v>
      </c>
      <c r="Y107" s="9">
        <f t="shared" si="77"/>
        <v>717764</v>
      </c>
      <c r="Z107" s="9">
        <f t="shared" si="78"/>
        <v>164642</v>
      </c>
      <c r="AA107" s="9">
        <f t="shared" si="79"/>
        <v>103595</v>
      </c>
      <c r="AB107" s="9">
        <f t="shared" si="80"/>
        <v>48000</v>
      </c>
      <c r="AC107" s="9">
        <f t="shared" si="81"/>
        <v>0</v>
      </c>
      <c r="AD107" s="27">
        <f t="shared" si="82"/>
        <v>1034001</v>
      </c>
      <c r="AE107" s="9">
        <f t="shared" si="62"/>
        <v>775500</v>
      </c>
    </row>
    <row r="108" spans="1:31" x14ac:dyDescent="0.25">
      <c r="A108" s="15" t="s">
        <v>220</v>
      </c>
      <c r="B108" s="15" t="s">
        <v>34</v>
      </c>
      <c r="C108" s="15" t="s">
        <v>221</v>
      </c>
      <c r="D108" s="10" t="s">
        <v>17</v>
      </c>
      <c r="E108" s="10" t="s">
        <v>76</v>
      </c>
      <c r="F108" s="10" t="s">
        <v>84</v>
      </c>
      <c r="G108" s="10" t="s">
        <v>78</v>
      </c>
      <c r="H108" s="10" t="s">
        <v>79</v>
      </c>
      <c r="I108" s="10" t="s">
        <v>75</v>
      </c>
      <c r="J108" s="10">
        <f t="shared" si="63"/>
        <v>784000</v>
      </c>
      <c r="K108" s="10">
        <f t="shared" si="64"/>
        <v>180000</v>
      </c>
      <c r="L108" s="10">
        <f t="shared" si="65"/>
        <v>113000</v>
      </c>
      <c r="M108" s="10">
        <f t="shared" si="66"/>
        <v>49000</v>
      </c>
      <c r="N108" s="10">
        <f t="shared" si="67"/>
        <v>41000</v>
      </c>
      <c r="O108" s="16">
        <f t="shared" si="68"/>
        <v>1167000</v>
      </c>
      <c r="P108" s="22">
        <f t="shared" si="69"/>
        <v>1044000</v>
      </c>
      <c r="Q108" s="17">
        <f t="shared" si="70"/>
        <v>123000</v>
      </c>
      <c r="R108" s="17">
        <f t="shared" si="71"/>
        <v>82000</v>
      </c>
      <c r="S108" s="8">
        <f t="shared" si="72"/>
        <v>59692</v>
      </c>
      <c r="T108" s="8">
        <f t="shared" si="73"/>
        <v>13705</v>
      </c>
      <c r="U108" s="8">
        <f t="shared" si="74"/>
        <v>8604</v>
      </c>
      <c r="V108" s="8">
        <v>0</v>
      </c>
      <c r="W108" s="9">
        <f t="shared" si="75"/>
        <v>41000</v>
      </c>
      <c r="X108" s="27">
        <f t="shared" si="76"/>
        <v>123001</v>
      </c>
      <c r="Y108" s="9">
        <f t="shared" si="77"/>
        <v>724308</v>
      </c>
      <c r="Z108" s="9">
        <f t="shared" si="78"/>
        <v>166295</v>
      </c>
      <c r="AA108" s="9">
        <f t="shared" si="79"/>
        <v>104396</v>
      </c>
      <c r="AB108" s="9">
        <f t="shared" si="80"/>
        <v>49000</v>
      </c>
      <c r="AC108" s="9">
        <f t="shared" si="81"/>
        <v>0</v>
      </c>
      <c r="AD108" s="27">
        <f t="shared" si="82"/>
        <v>1043999</v>
      </c>
      <c r="AE108" s="9">
        <f t="shared" si="62"/>
        <v>783500</v>
      </c>
    </row>
    <row r="109" spans="1:31" x14ac:dyDescent="0.25">
      <c r="A109" s="15" t="s">
        <v>179</v>
      </c>
      <c r="B109" s="15" t="s">
        <v>180</v>
      </c>
      <c r="C109" s="15" t="s">
        <v>181</v>
      </c>
      <c r="D109" s="10" t="s">
        <v>15</v>
      </c>
      <c r="E109" s="10" t="s">
        <v>83</v>
      </c>
      <c r="F109" s="10" t="s">
        <v>77</v>
      </c>
      <c r="G109" s="10" t="s">
        <v>78</v>
      </c>
      <c r="H109" s="10" t="s">
        <v>79</v>
      </c>
      <c r="I109" s="10" t="s">
        <v>75</v>
      </c>
      <c r="J109" s="10">
        <f t="shared" si="63"/>
        <v>917000</v>
      </c>
      <c r="K109" s="10">
        <f t="shared" si="64"/>
        <v>211000</v>
      </c>
      <c r="L109" s="10">
        <f t="shared" si="65"/>
        <v>133000</v>
      </c>
      <c r="M109" s="10">
        <f t="shared" si="66"/>
        <v>57000</v>
      </c>
      <c r="N109" s="10">
        <f t="shared" si="67"/>
        <v>47000</v>
      </c>
      <c r="O109" s="16">
        <f t="shared" si="68"/>
        <v>1365000</v>
      </c>
      <c r="P109" s="22">
        <f t="shared" si="69"/>
        <v>1224000</v>
      </c>
      <c r="Q109" s="17">
        <f t="shared" si="70"/>
        <v>141000</v>
      </c>
      <c r="R109" s="17">
        <f t="shared" si="71"/>
        <v>94000</v>
      </c>
      <c r="S109" s="8">
        <f t="shared" si="72"/>
        <v>68357</v>
      </c>
      <c r="T109" s="8">
        <f t="shared" si="73"/>
        <v>15729</v>
      </c>
      <c r="U109" s="8">
        <f t="shared" si="74"/>
        <v>9914</v>
      </c>
      <c r="V109" s="8">
        <v>0</v>
      </c>
      <c r="W109" s="9">
        <f t="shared" si="75"/>
        <v>47000</v>
      </c>
      <c r="X109" s="27">
        <f t="shared" si="76"/>
        <v>141000</v>
      </c>
      <c r="Y109" s="9">
        <f t="shared" si="77"/>
        <v>848643</v>
      </c>
      <c r="Z109" s="9">
        <f t="shared" si="78"/>
        <v>195271</v>
      </c>
      <c r="AA109" s="9">
        <f t="shared" si="79"/>
        <v>123086</v>
      </c>
      <c r="AB109" s="9">
        <f t="shared" si="80"/>
        <v>57000</v>
      </c>
      <c r="AC109" s="9">
        <f t="shared" si="81"/>
        <v>0</v>
      </c>
      <c r="AD109" s="27">
        <f t="shared" si="82"/>
        <v>1224000</v>
      </c>
      <c r="AE109" s="9">
        <f t="shared" si="62"/>
        <v>916500</v>
      </c>
    </row>
    <row r="110" spans="1:31" x14ac:dyDescent="0.25">
      <c r="A110" s="15" t="s">
        <v>296</v>
      </c>
      <c r="B110" s="15" t="s">
        <v>50</v>
      </c>
      <c r="C110" s="15" t="s">
        <v>297</v>
      </c>
      <c r="D110" s="10" t="s">
        <v>17</v>
      </c>
      <c r="E110" s="10" t="s">
        <v>83</v>
      </c>
      <c r="F110" s="10" t="s">
        <v>77</v>
      </c>
      <c r="G110" s="10" t="s">
        <v>78</v>
      </c>
      <c r="H110" s="10" t="s">
        <v>79</v>
      </c>
      <c r="I110" s="10" t="s">
        <v>75</v>
      </c>
      <c r="J110" s="10">
        <f t="shared" si="63"/>
        <v>931000</v>
      </c>
      <c r="K110" s="10">
        <f t="shared" si="64"/>
        <v>214000</v>
      </c>
      <c r="L110" s="10">
        <f t="shared" si="65"/>
        <v>135000</v>
      </c>
      <c r="M110" s="10">
        <f t="shared" si="66"/>
        <v>58000</v>
      </c>
      <c r="N110" s="10">
        <f t="shared" si="67"/>
        <v>48000</v>
      </c>
      <c r="O110" s="16">
        <f t="shared" si="68"/>
        <v>1386000</v>
      </c>
      <c r="P110" s="22">
        <f t="shared" si="69"/>
        <v>1242000</v>
      </c>
      <c r="Q110" s="17">
        <f t="shared" si="70"/>
        <v>144000</v>
      </c>
      <c r="R110" s="17">
        <f t="shared" si="71"/>
        <v>96000</v>
      </c>
      <c r="S110" s="8">
        <f t="shared" si="72"/>
        <v>69825</v>
      </c>
      <c r="T110" s="8">
        <f t="shared" si="73"/>
        <v>16050</v>
      </c>
      <c r="U110" s="8">
        <f t="shared" si="74"/>
        <v>10125</v>
      </c>
      <c r="V110" s="8">
        <v>0</v>
      </c>
      <c r="W110" s="9">
        <f t="shared" si="75"/>
        <v>48000</v>
      </c>
      <c r="X110" s="27">
        <f t="shared" si="76"/>
        <v>144000</v>
      </c>
      <c r="Y110" s="9">
        <f t="shared" si="77"/>
        <v>861175</v>
      </c>
      <c r="Z110" s="9">
        <f t="shared" si="78"/>
        <v>197950</v>
      </c>
      <c r="AA110" s="9">
        <f t="shared" si="79"/>
        <v>124875</v>
      </c>
      <c r="AB110" s="9">
        <f t="shared" si="80"/>
        <v>58000</v>
      </c>
      <c r="AC110" s="9">
        <f t="shared" si="81"/>
        <v>0</v>
      </c>
      <c r="AD110" s="27">
        <f t="shared" si="82"/>
        <v>1242000</v>
      </c>
      <c r="AE110" s="9">
        <f t="shared" si="62"/>
        <v>930500</v>
      </c>
    </row>
    <row r="111" spans="1:31" x14ac:dyDescent="0.25">
      <c r="A111" s="15" t="s">
        <v>352</v>
      </c>
      <c r="B111" s="15" t="s">
        <v>53</v>
      </c>
      <c r="C111" s="15" t="s">
        <v>353</v>
      </c>
      <c r="D111" s="10" t="s">
        <v>15</v>
      </c>
      <c r="E111" s="10" t="s">
        <v>76</v>
      </c>
      <c r="F111" s="10" t="s">
        <v>84</v>
      </c>
      <c r="G111" s="10" t="s">
        <v>78</v>
      </c>
      <c r="H111" s="10" t="s">
        <v>79</v>
      </c>
      <c r="I111" s="10" t="s">
        <v>75</v>
      </c>
      <c r="J111" s="10">
        <f t="shared" si="63"/>
        <v>973000</v>
      </c>
      <c r="K111" s="10">
        <f t="shared" si="64"/>
        <v>224000</v>
      </c>
      <c r="L111" s="10">
        <f t="shared" si="65"/>
        <v>141000</v>
      </c>
      <c r="M111" s="10">
        <f t="shared" si="66"/>
        <v>61000</v>
      </c>
      <c r="N111" s="10">
        <f t="shared" si="67"/>
        <v>51000</v>
      </c>
      <c r="O111" s="16">
        <f t="shared" si="68"/>
        <v>1450000</v>
      </c>
      <c r="P111" s="22">
        <f t="shared" si="69"/>
        <v>1297000</v>
      </c>
      <c r="Q111" s="17">
        <f t="shared" si="70"/>
        <v>153000</v>
      </c>
      <c r="R111" s="17">
        <f t="shared" si="71"/>
        <v>102000</v>
      </c>
      <c r="S111" s="8">
        <f t="shared" si="72"/>
        <v>74175</v>
      </c>
      <c r="T111" s="8">
        <f t="shared" si="73"/>
        <v>17076</v>
      </c>
      <c r="U111" s="8">
        <f t="shared" si="74"/>
        <v>10749</v>
      </c>
      <c r="V111" s="8">
        <v>0</v>
      </c>
      <c r="W111" s="9">
        <f t="shared" si="75"/>
        <v>51000</v>
      </c>
      <c r="X111" s="27">
        <f t="shared" si="76"/>
        <v>153000</v>
      </c>
      <c r="Y111" s="9">
        <f t="shared" si="77"/>
        <v>898825</v>
      </c>
      <c r="Z111" s="9">
        <f t="shared" si="78"/>
        <v>206924</v>
      </c>
      <c r="AA111" s="9">
        <f t="shared" si="79"/>
        <v>130251</v>
      </c>
      <c r="AB111" s="9">
        <f t="shared" si="80"/>
        <v>61000</v>
      </c>
      <c r="AC111" s="9">
        <f t="shared" si="81"/>
        <v>0</v>
      </c>
      <c r="AD111" s="27">
        <f t="shared" si="82"/>
        <v>1297000</v>
      </c>
      <c r="AE111" s="9">
        <f t="shared" si="62"/>
        <v>972500</v>
      </c>
    </row>
    <row r="112" spans="1:31" x14ac:dyDescent="0.25">
      <c r="A112" s="15" t="s">
        <v>108</v>
      </c>
      <c r="B112" s="15" t="s">
        <v>22</v>
      </c>
      <c r="C112" s="15" t="s">
        <v>109</v>
      </c>
      <c r="D112" s="10" t="s">
        <v>18</v>
      </c>
      <c r="E112" s="10" t="s">
        <v>83</v>
      </c>
      <c r="F112" s="31" t="s">
        <v>77</v>
      </c>
      <c r="G112" s="31" t="s">
        <v>78</v>
      </c>
      <c r="H112" s="10" t="s">
        <v>79</v>
      </c>
      <c r="I112" s="10" t="s">
        <v>75</v>
      </c>
      <c r="J112" s="10">
        <f t="shared" si="63"/>
        <v>974000</v>
      </c>
      <c r="K112" s="10">
        <f t="shared" si="64"/>
        <v>224000</v>
      </c>
      <c r="L112" s="10">
        <f t="shared" si="65"/>
        <v>141000</v>
      </c>
      <c r="M112" s="10">
        <f t="shared" si="66"/>
        <v>61000</v>
      </c>
      <c r="N112" s="10">
        <f t="shared" si="67"/>
        <v>51000</v>
      </c>
      <c r="O112" s="16">
        <f t="shared" si="68"/>
        <v>1451000</v>
      </c>
      <c r="P112" s="22">
        <f t="shared" si="69"/>
        <v>1298000</v>
      </c>
      <c r="Q112" s="17">
        <f t="shared" si="70"/>
        <v>153000</v>
      </c>
      <c r="R112" s="17">
        <f t="shared" si="71"/>
        <v>102000</v>
      </c>
      <c r="S112" s="8">
        <f t="shared" si="72"/>
        <v>74196</v>
      </c>
      <c r="T112" s="8">
        <f t="shared" si="73"/>
        <v>17063</v>
      </c>
      <c r="U112" s="8">
        <f t="shared" si="74"/>
        <v>10741</v>
      </c>
      <c r="V112" s="8">
        <v>0</v>
      </c>
      <c r="W112" s="9">
        <f t="shared" si="75"/>
        <v>51000</v>
      </c>
      <c r="X112" s="27">
        <f t="shared" si="76"/>
        <v>153000</v>
      </c>
      <c r="Y112" s="9">
        <f t="shared" si="77"/>
        <v>899804</v>
      </c>
      <c r="Z112" s="9">
        <f t="shared" si="78"/>
        <v>206937</v>
      </c>
      <c r="AA112" s="9">
        <f t="shared" si="79"/>
        <v>130259</v>
      </c>
      <c r="AB112" s="9">
        <f t="shared" si="80"/>
        <v>61000</v>
      </c>
      <c r="AC112" s="9">
        <f t="shared" si="81"/>
        <v>0</v>
      </c>
      <c r="AD112" s="27">
        <f t="shared" si="82"/>
        <v>1298000</v>
      </c>
      <c r="AE112" s="9">
        <f t="shared" si="62"/>
        <v>973500</v>
      </c>
    </row>
    <row r="113" spans="1:31" x14ac:dyDescent="0.25">
      <c r="A113" s="15" t="s">
        <v>191</v>
      </c>
      <c r="B113" s="15" t="s">
        <v>192</v>
      </c>
      <c r="C113" s="15" t="s">
        <v>193</v>
      </c>
      <c r="D113" s="10" t="s">
        <v>14</v>
      </c>
      <c r="E113" s="10" t="s">
        <v>72</v>
      </c>
      <c r="F113" s="10" t="s">
        <v>77</v>
      </c>
      <c r="G113" s="10" t="s">
        <v>74</v>
      </c>
      <c r="H113" s="10" t="s">
        <v>79</v>
      </c>
      <c r="I113" s="10" t="s">
        <v>75</v>
      </c>
      <c r="J113" s="10">
        <f t="shared" si="63"/>
        <v>976000</v>
      </c>
      <c r="K113" s="10">
        <f t="shared" si="64"/>
        <v>224000</v>
      </c>
      <c r="L113" s="10">
        <f t="shared" si="65"/>
        <v>141000</v>
      </c>
      <c r="M113" s="10">
        <f t="shared" si="66"/>
        <v>61000</v>
      </c>
      <c r="N113" s="10">
        <f t="shared" si="67"/>
        <v>51000</v>
      </c>
      <c r="O113" s="16">
        <f t="shared" si="68"/>
        <v>1453000</v>
      </c>
      <c r="P113" s="22">
        <f t="shared" si="69"/>
        <v>1300000</v>
      </c>
      <c r="Q113" s="17">
        <f t="shared" si="70"/>
        <v>153000</v>
      </c>
      <c r="R113" s="17">
        <f t="shared" si="71"/>
        <v>102000</v>
      </c>
      <c r="S113" s="8">
        <f t="shared" si="72"/>
        <v>74237</v>
      </c>
      <c r="T113" s="8">
        <f t="shared" si="73"/>
        <v>17038</v>
      </c>
      <c r="U113" s="8">
        <f t="shared" si="74"/>
        <v>10725</v>
      </c>
      <c r="V113" s="8">
        <v>0</v>
      </c>
      <c r="W113" s="9">
        <f t="shared" si="75"/>
        <v>51000</v>
      </c>
      <c r="X113" s="27">
        <f t="shared" si="76"/>
        <v>153000</v>
      </c>
      <c r="Y113" s="9">
        <f t="shared" si="77"/>
        <v>901763</v>
      </c>
      <c r="Z113" s="9">
        <f t="shared" si="78"/>
        <v>206962</v>
      </c>
      <c r="AA113" s="9">
        <f t="shared" si="79"/>
        <v>130275</v>
      </c>
      <c r="AB113" s="9">
        <f t="shared" si="80"/>
        <v>61000</v>
      </c>
      <c r="AC113" s="9">
        <f t="shared" si="81"/>
        <v>0</v>
      </c>
      <c r="AD113" s="27">
        <f t="shared" si="82"/>
        <v>1300000</v>
      </c>
      <c r="AE113" s="9">
        <f t="shared" si="62"/>
        <v>975500</v>
      </c>
    </row>
    <row r="114" spans="1:31" x14ac:dyDescent="0.25">
      <c r="A114" s="15" t="s">
        <v>414</v>
      </c>
      <c r="B114" s="15" t="s">
        <v>65</v>
      </c>
      <c r="C114" s="15" t="s">
        <v>415</v>
      </c>
      <c r="D114" s="10" t="s">
        <v>14</v>
      </c>
      <c r="E114" s="10" t="s">
        <v>76</v>
      </c>
      <c r="F114" s="30" t="s">
        <v>77</v>
      </c>
      <c r="G114" s="30" t="s">
        <v>78</v>
      </c>
      <c r="H114" s="10" t="s">
        <v>79</v>
      </c>
      <c r="I114" s="10" t="s">
        <v>75</v>
      </c>
      <c r="J114" s="10">
        <f t="shared" si="63"/>
        <v>998000</v>
      </c>
      <c r="K114" s="10">
        <f t="shared" si="64"/>
        <v>230000</v>
      </c>
      <c r="L114" s="10">
        <f t="shared" si="65"/>
        <v>145000</v>
      </c>
      <c r="M114" s="10">
        <f t="shared" si="66"/>
        <v>62000</v>
      </c>
      <c r="N114" s="10">
        <f t="shared" si="67"/>
        <v>51000</v>
      </c>
      <c r="O114" s="16">
        <f t="shared" si="68"/>
        <v>1486000</v>
      </c>
      <c r="P114" s="22">
        <f t="shared" si="69"/>
        <v>1333000</v>
      </c>
      <c r="Q114" s="17">
        <f t="shared" si="70"/>
        <v>153000</v>
      </c>
      <c r="R114" s="17">
        <f t="shared" si="71"/>
        <v>102000</v>
      </c>
      <c r="S114" s="8">
        <f t="shared" si="72"/>
        <v>74141</v>
      </c>
      <c r="T114" s="8">
        <f t="shared" si="73"/>
        <v>17087</v>
      </c>
      <c r="U114" s="8">
        <f t="shared" si="74"/>
        <v>10772</v>
      </c>
      <c r="V114" s="8">
        <v>0</v>
      </c>
      <c r="W114" s="9">
        <f t="shared" si="75"/>
        <v>51000</v>
      </c>
      <c r="X114" s="27">
        <f t="shared" si="76"/>
        <v>153000</v>
      </c>
      <c r="Y114" s="9">
        <f t="shared" si="77"/>
        <v>923859</v>
      </c>
      <c r="Z114" s="9">
        <f t="shared" si="78"/>
        <v>212913</v>
      </c>
      <c r="AA114" s="9">
        <f t="shared" si="79"/>
        <v>134228</v>
      </c>
      <c r="AB114" s="9">
        <f t="shared" si="80"/>
        <v>62000</v>
      </c>
      <c r="AC114" s="9">
        <f t="shared" si="81"/>
        <v>0</v>
      </c>
      <c r="AD114" s="27">
        <f t="shared" si="82"/>
        <v>1333000</v>
      </c>
      <c r="AE114" s="9">
        <f t="shared" si="62"/>
        <v>997500</v>
      </c>
    </row>
    <row r="115" spans="1:31" x14ac:dyDescent="0.25">
      <c r="A115" s="15" t="s">
        <v>182</v>
      </c>
      <c r="B115" s="15" t="s">
        <v>183</v>
      </c>
      <c r="C115" s="15" t="s">
        <v>184</v>
      </c>
      <c r="D115" s="10" t="s">
        <v>12</v>
      </c>
      <c r="E115" s="10" t="s">
        <v>83</v>
      </c>
      <c r="F115" s="10" t="s">
        <v>77</v>
      </c>
      <c r="G115" s="10" t="s">
        <v>78</v>
      </c>
      <c r="H115" s="10" t="s">
        <v>79</v>
      </c>
      <c r="I115" s="10" t="s">
        <v>75</v>
      </c>
      <c r="J115" s="10">
        <f t="shared" si="63"/>
        <v>3000</v>
      </c>
      <c r="K115" s="10">
        <f t="shared" si="64"/>
        <v>1000</v>
      </c>
      <c r="L115" s="10">
        <f t="shared" si="65"/>
        <v>1000</v>
      </c>
      <c r="M115" s="10">
        <f t="shared" si="66"/>
        <v>0</v>
      </c>
      <c r="N115" s="10">
        <f t="shared" si="67"/>
        <v>0</v>
      </c>
      <c r="O115" s="16">
        <f t="shared" si="68"/>
        <v>5000</v>
      </c>
      <c r="P115" s="22">
        <f t="shared" si="69"/>
        <v>5000</v>
      </c>
      <c r="Q115" s="17">
        <f t="shared" si="70"/>
        <v>0</v>
      </c>
      <c r="R115" s="17">
        <f t="shared" si="71"/>
        <v>0</v>
      </c>
      <c r="S115" s="8">
        <f t="shared" si="72"/>
        <v>0</v>
      </c>
      <c r="T115" s="8">
        <f t="shared" si="73"/>
        <v>0</v>
      </c>
      <c r="U115" s="8">
        <f t="shared" si="74"/>
        <v>0</v>
      </c>
      <c r="V115" s="8">
        <v>0</v>
      </c>
      <c r="W115" s="9">
        <f t="shared" si="75"/>
        <v>0</v>
      </c>
      <c r="X115" s="27">
        <f t="shared" si="76"/>
        <v>0</v>
      </c>
      <c r="Y115" s="9">
        <f t="shared" si="77"/>
        <v>3000</v>
      </c>
      <c r="Z115" s="9">
        <f t="shared" si="78"/>
        <v>1000</v>
      </c>
      <c r="AA115" s="9">
        <f t="shared" si="79"/>
        <v>1000</v>
      </c>
      <c r="AB115" s="9">
        <f t="shared" si="80"/>
        <v>0</v>
      </c>
      <c r="AC115" s="9">
        <f t="shared" si="81"/>
        <v>0</v>
      </c>
      <c r="AD115" s="27">
        <f t="shared" si="82"/>
        <v>5000</v>
      </c>
      <c r="AE115" s="9">
        <f t="shared" si="62"/>
        <v>2500</v>
      </c>
    </row>
    <row r="116" spans="1:31" x14ac:dyDescent="0.25">
      <c r="A116" s="15" t="s">
        <v>243</v>
      </c>
      <c r="B116" s="15" t="s">
        <v>244</v>
      </c>
      <c r="C116" s="15" t="s">
        <v>245</v>
      </c>
      <c r="D116" s="10" t="s">
        <v>10</v>
      </c>
      <c r="E116" s="10" t="s">
        <v>76</v>
      </c>
      <c r="F116" s="30" t="s">
        <v>77</v>
      </c>
      <c r="G116" s="30" t="s">
        <v>78</v>
      </c>
      <c r="H116" s="10" t="s">
        <v>79</v>
      </c>
      <c r="I116" s="10" t="s">
        <v>75</v>
      </c>
      <c r="J116" s="10">
        <f t="shared" si="63"/>
        <v>5000</v>
      </c>
      <c r="K116" s="10">
        <f t="shared" si="64"/>
        <v>1000</v>
      </c>
      <c r="L116" s="10">
        <f t="shared" si="65"/>
        <v>1000</v>
      </c>
      <c r="M116" s="10">
        <f t="shared" si="66"/>
        <v>0</v>
      </c>
      <c r="N116" s="10">
        <f t="shared" si="67"/>
        <v>0</v>
      </c>
      <c r="O116" s="16">
        <f t="shared" si="68"/>
        <v>7000</v>
      </c>
      <c r="P116" s="22">
        <f t="shared" si="69"/>
        <v>7000</v>
      </c>
      <c r="Q116" s="17">
        <f t="shared" si="70"/>
        <v>0</v>
      </c>
      <c r="R116" s="17">
        <f t="shared" si="71"/>
        <v>0</v>
      </c>
      <c r="S116" s="8">
        <f t="shared" si="72"/>
        <v>0</v>
      </c>
      <c r="T116" s="8">
        <f t="shared" si="73"/>
        <v>0</v>
      </c>
      <c r="U116" s="8">
        <f t="shared" si="74"/>
        <v>0</v>
      </c>
      <c r="V116" s="8">
        <v>0</v>
      </c>
      <c r="W116" s="9">
        <f t="shared" si="75"/>
        <v>0</v>
      </c>
      <c r="X116" s="27">
        <f t="shared" si="76"/>
        <v>0</v>
      </c>
      <c r="Y116" s="9">
        <f t="shared" si="77"/>
        <v>5000</v>
      </c>
      <c r="Z116" s="9">
        <f t="shared" si="78"/>
        <v>1000</v>
      </c>
      <c r="AA116" s="9">
        <f t="shared" si="79"/>
        <v>1000</v>
      </c>
      <c r="AB116" s="9">
        <f t="shared" si="80"/>
        <v>0</v>
      </c>
      <c r="AC116" s="9">
        <f t="shared" si="81"/>
        <v>0</v>
      </c>
      <c r="AD116" s="27">
        <f t="shared" si="82"/>
        <v>7000</v>
      </c>
      <c r="AE116" s="9">
        <f t="shared" si="62"/>
        <v>4500</v>
      </c>
    </row>
    <row r="117" spans="1:31" x14ac:dyDescent="0.25">
      <c r="A117" s="15" t="s">
        <v>344</v>
      </c>
      <c r="B117" s="15" t="s">
        <v>52</v>
      </c>
      <c r="C117" s="15" t="s">
        <v>345</v>
      </c>
      <c r="D117" s="10" t="s">
        <v>18</v>
      </c>
      <c r="E117" s="10" t="s">
        <v>72</v>
      </c>
      <c r="F117" s="31" t="s">
        <v>77</v>
      </c>
      <c r="G117" s="31" t="s">
        <v>74</v>
      </c>
      <c r="H117" s="10" t="s">
        <v>79</v>
      </c>
      <c r="I117" s="10" t="s">
        <v>75</v>
      </c>
      <c r="J117" s="10">
        <f t="shared" si="63"/>
        <v>12000</v>
      </c>
      <c r="K117" s="10">
        <f t="shared" si="64"/>
        <v>3000</v>
      </c>
      <c r="L117" s="10">
        <f t="shared" si="65"/>
        <v>2000</v>
      </c>
      <c r="M117" s="10">
        <f t="shared" si="66"/>
        <v>1000</v>
      </c>
      <c r="N117" s="10">
        <f t="shared" si="67"/>
        <v>1000</v>
      </c>
      <c r="O117" s="16">
        <f t="shared" si="68"/>
        <v>19000</v>
      </c>
      <c r="P117" s="22">
        <f t="shared" si="69"/>
        <v>16000</v>
      </c>
      <c r="Q117" s="17">
        <f t="shared" si="70"/>
        <v>3000</v>
      </c>
      <c r="R117" s="17">
        <f t="shared" si="71"/>
        <v>2000</v>
      </c>
      <c r="S117" s="8">
        <f t="shared" si="72"/>
        <v>1412</v>
      </c>
      <c r="T117" s="8">
        <f t="shared" si="73"/>
        <v>353</v>
      </c>
      <c r="U117" s="8">
        <f t="shared" si="74"/>
        <v>235</v>
      </c>
      <c r="V117" s="8">
        <v>0</v>
      </c>
      <c r="W117" s="9">
        <f t="shared" si="75"/>
        <v>1000</v>
      </c>
      <c r="X117" s="27">
        <f t="shared" si="76"/>
        <v>3000</v>
      </c>
      <c r="Y117" s="9">
        <f t="shared" si="77"/>
        <v>10588</v>
      </c>
      <c r="Z117" s="9">
        <f t="shared" si="78"/>
        <v>2647</v>
      </c>
      <c r="AA117" s="9">
        <f t="shared" si="79"/>
        <v>1765</v>
      </c>
      <c r="AB117" s="9">
        <f t="shared" si="80"/>
        <v>1000</v>
      </c>
      <c r="AC117" s="9">
        <f t="shared" si="81"/>
        <v>0</v>
      </c>
      <c r="AD117" s="27">
        <f t="shared" si="82"/>
        <v>16000</v>
      </c>
      <c r="AE117" s="9">
        <f t="shared" si="62"/>
        <v>11500</v>
      </c>
    </row>
    <row r="118" spans="1:31" x14ac:dyDescent="0.25">
      <c r="A118" s="15" t="s">
        <v>388</v>
      </c>
      <c r="B118" s="15" t="s">
        <v>389</v>
      </c>
      <c r="C118" s="15" t="s">
        <v>390</v>
      </c>
      <c r="D118" s="10" t="s">
        <v>12</v>
      </c>
      <c r="E118" s="10" t="s">
        <v>83</v>
      </c>
      <c r="F118" s="10" t="s">
        <v>77</v>
      </c>
      <c r="G118" s="10" t="s">
        <v>78</v>
      </c>
      <c r="H118" s="10" t="s">
        <v>79</v>
      </c>
      <c r="I118" s="10" t="s">
        <v>75</v>
      </c>
      <c r="J118" s="10">
        <f t="shared" si="63"/>
        <v>17000</v>
      </c>
      <c r="K118" s="10">
        <f t="shared" si="64"/>
        <v>4000</v>
      </c>
      <c r="L118" s="10">
        <f t="shared" si="65"/>
        <v>3000</v>
      </c>
      <c r="M118" s="10">
        <f t="shared" si="66"/>
        <v>1000</v>
      </c>
      <c r="N118" s="10">
        <f t="shared" si="67"/>
        <v>1000</v>
      </c>
      <c r="O118" s="16">
        <f t="shared" si="68"/>
        <v>26000</v>
      </c>
      <c r="P118" s="22">
        <f t="shared" si="69"/>
        <v>23000</v>
      </c>
      <c r="Q118" s="17">
        <f t="shared" si="70"/>
        <v>3000</v>
      </c>
      <c r="R118" s="17">
        <f t="shared" si="71"/>
        <v>2000</v>
      </c>
      <c r="S118" s="8">
        <f t="shared" si="72"/>
        <v>1417</v>
      </c>
      <c r="T118" s="8">
        <f t="shared" si="73"/>
        <v>333</v>
      </c>
      <c r="U118" s="8">
        <f t="shared" si="74"/>
        <v>250</v>
      </c>
      <c r="V118" s="8">
        <v>0</v>
      </c>
      <c r="W118" s="9">
        <f t="shared" si="75"/>
        <v>1000</v>
      </c>
      <c r="X118" s="27">
        <f t="shared" si="76"/>
        <v>3000</v>
      </c>
      <c r="Y118" s="9">
        <f t="shared" si="77"/>
        <v>15583</v>
      </c>
      <c r="Z118" s="9">
        <f t="shared" si="78"/>
        <v>3667</v>
      </c>
      <c r="AA118" s="9">
        <f t="shared" si="79"/>
        <v>2750</v>
      </c>
      <c r="AB118" s="9">
        <f t="shared" si="80"/>
        <v>1000</v>
      </c>
      <c r="AC118" s="9">
        <f t="shared" si="81"/>
        <v>0</v>
      </c>
      <c r="AD118" s="27">
        <f t="shared" si="82"/>
        <v>23000</v>
      </c>
      <c r="AE118" s="9">
        <f t="shared" si="62"/>
        <v>16500</v>
      </c>
    </row>
    <row r="119" spans="1:31" x14ac:dyDescent="0.25">
      <c r="A119" s="15" t="s">
        <v>303</v>
      </c>
      <c r="B119" s="15" t="s">
        <v>304</v>
      </c>
      <c r="C119" s="15" t="s">
        <v>305</v>
      </c>
      <c r="D119" s="10" t="s">
        <v>18</v>
      </c>
      <c r="E119" s="10" t="s">
        <v>72</v>
      </c>
      <c r="F119" s="10" t="s">
        <v>77</v>
      </c>
      <c r="G119" s="10" t="s">
        <v>74</v>
      </c>
      <c r="H119" s="10" t="s">
        <v>79</v>
      </c>
      <c r="I119" s="10" t="s">
        <v>75</v>
      </c>
      <c r="J119" s="10">
        <f t="shared" si="63"/>
        <v>20000</v>
      </c>
      <c r="K119" s="10">
        <f t="shared" si="64"/>
        <v>5000</v>
      </c>
      <c r="L119" s="10">
        <f t="shared" si="65"/>
        <v>3000</v>
      </c>
      <c r="M119" s="10">
        <f t="shared" si="66"/>
        <v>1000</v>
      </c>
      <c r="N119" s="10">
        <f t="shared" si="67"/>
        <v>1000</v>
      </c>
      <c r="O119" s="16">
        <f t="shared" si="68"/>
        <v>30000</v>
      </c>
      <c r="P119" s="22">
        <f t="shared" si="69"/>
        <v>27000</v>
      </c>
      <c r="Q119" s="17">
        <f t="shared" si="70"/>
        <v>3000</v>
      </c>
      <c r="R119" s="17">
        <f t="shared" si="71"/>
        <v>2000</v>
      </c>
      <c r="S119" s="8">
        <f t="shared" si="72"/>
        <v>1429</v>
      </c>
      <c r="T119" s="8">
        <f t="shared" si="73"/>
        <v>357</v>
      </c>
      <c r="U119" s="8">
        <f t="shared" si="74"/>
        <v>214</v>
      </c>
      <c r="V119" s="8">
        <v>0</v>
      </c>
      <c r="W119" s="9">
        <f t="shared" si="75"/>
        <v>1000</v>
      </c>
      <c r="X119" s="27">
        <f t="shared" si="76"/>
        <v>3000</v>
      </c>
      <c r="Y119" s="9">
        <f t="shared" si="77"/>
        <v>18571</v>
      </c>
      <c r="Z119" s="9">
        <f t="shared" si="78"/>
        <v>4643</v>
      </c>
      <c r="AA119" s="9">
        <f t="shared" si="79"/>
        <v>2786</v>
      </c>
      <c r="AB119" s="9">
        <f t="shared" si="80"/>
        <v>1000</v>
      </c>
      <c r="AC119" s="9">
        <f t="shared" si="81"/>
        <v>0</v>
      </c>
      <c r="AD119" s="27">
        <f t="shared" si="82"/>
        <v>27000</v>
      </c>
      <c r="AE119" s="9">
        <f t="shared" si="62"/>
        <v>19500</v>
      </c>
    </row>
    <row r="120" spans="1:31" x14ac:dyDescent="0.25">
      <c r="A120" s="15" t="s">
        <v>125</v>
      </c>
      <c r="B120" s="15" t="s">
        <v>126</v>
      </c>
      <c r="C120" s="15" t="s">
        <v>127</v>
      </c>
      <c r="D120" s="10" t="s">
        <v>16</v>
      </c>
      <c r="E120" s="10" t="s">
        <v>76</v>
      </c>
      <c r="F120" s="10" t="s">
        <v>84</v>
      </c>
      <c r="G120" s="10" t="s">
        <v>78</v>
      </c>
      <c r="H120" s="10" t="s">
        <v>79</v>
      </c>
      <c r="I120" s="10" t="s">
        <v>75</v>
      </c>
      <c r="J120" s="10">
        <f t="shared" si="63"/>
        <v>24000</v>
      </c>
      <c r="K120" s="10">
        <f t="shared" si="64"/>
        <v>6000</v>
      </c>
      <c r="L120" s="10">
        <f t="shared" si="65"/>
        <v>4000</v>
      </c>
      <c r="M120" s="10">
        <f t="shared" si="66"/>
        <v>2000</v>
      </c>
      <c r="N120" s="10">
        <f t="shared" si="67"/>
        <v>2000</v>
      </c>
      <c r="O120" s="16">
        <f t="shared" si="68"/>
        <v>38000</v>
      </c>
      <c r="P120" s="22">
        <f t="shared" si="69"/>
        <v>32000</v>
      </c>
      <c r="Q120" s="17">
        <f t="shared" si="70"/>
        <v>6000</v>
      </c>
      <c r="R120" s="17">
        <f t="shared" si="71"/>
        <v>4000</v>
      </c>
      <c r="S120" s="8">
        <f t="shared" si="72"/>
        <v>2824</v>
      </c>
      <c r="T120" s="8">
        <f t="shared" si="73"/>
        <v>706</v>
      </c>
      <c r="U120" s="8">
        <f t="shared" si="74"/>
        <v>471</v>
      </c>
      <c r="V120" s="8">
        <v>0</v>
      </c>
      <c r="W120" s="9">
        <f t="shared" si="75"/>
        <v>2000</v>
      </c>
      <c r="X120" s="27">
        <f t="shared" si="76"/>
        <v>6001</v>
      </c>
      <c r="Y120" s="9">
        <f t="shared" si="77"/>
        <v>21176</v>
      </c>
      <c r="Z120" s="9">
        <f t="shared" si="78"/>
        <v>5294</v>
      </c>
      <c r="AA120" s="9">
        <f t="shared" si="79"/>
        <v>3529</v>
      </c>
      <c r="AB120" s="9">
        <f t="shared" si="80"/>
        <v>2000</v>
      </c>
      <c r="AC120" s="9">
        <f t="shared" si="81"/>
        <v>0</v>
      </c>
      <c r="AD120" s="27">
        <f t="shared" si="82"/>
        <v>31999</v>
      </c>
      <c r="AE120" s="9">
        <f t="shared" si="62"/>
        <v>23500</v>
      </c>
    </row>
    <row r="121" spans="1:31" x14ac:dyDescent="0.25">
      <c r="A121" s="15" t="s">
        <v>410</v>
      </c>
      <c r="B121" s="15" t="s">
        <v>62</v>
      </c>
      <c r="C121" s="15" t="s">
        <v>411</v>
      </c>
      <c r="D121" s="10" t="s">
        <v>12</v>
      </c>
      <c r="E121" s="10" t="s">
        <v>72</v>
      </c>
      <c r="F121" s="10" t="s">
        <v>77</v>
      </c>
      <c r="G121" s="10" t="s">
        <v>74</v>
      </c>
      <c r="H121" s="10" t="s">
        <v>79</v>
      </c>
      <c r="I121" s="10" t="s">
        <v>75</v>
      </c>
      <c r="J121" s="10">
        <f t="shared" si="63"/>
        <v>27000</v>
      </c>
      <c r="K121" s="10">
        <f t="shared" si="64"/>
        <v>6000</v>
      </c>
      <c r="L121" s="10">
        <f t="shared" si="65"/>
        <v>4000</v>
      </c>
      <c r="M121" s="10">
        <f t="shared" si="66"/>
        <v>2000</v>
      </c>
      <c r="N121" s="10">
        <f t="shared" si="67"/>
        <v>2000</v>
      </c>
      <c r="O121" s="16">
        <f t="shared" si="68"/>
        <v>41000</v>
      </c>
      <c r="P121" s="22">
        <f t="shared" si="69"/>
        <v>35000</v>
      </c>
      <c r="Q121" s="17">
        <f t="shared" si="70"/>
        <v>6000</v>
      </c>
      <c r="R121" s="17">
        <f t="shared" si="71"/>
        <v>4000</v>
      </c>
      <c r="S121" s="8">
        <f t="shared" si="72"/>
        <v>2919</v>
      </c>
      <c r="T121" s="8">
        <f t="shared" si="73"/>
        <v>649</v>
      </c>
      <c r="U121" s="8">
        <f t="shared" si="74"/>
        <v>432</v>
      </c>
      <c r="V121" s="8">
        <v>0</v>
      </c>
      <c r="W121" s="9">
        <f t="shared" si="75"/>
        <v>2000</v>
      </c>
      <c r="X121" s="27">
        <f t="shared" si="76"/>
        <v>6000</v>
      </c>
      <c r="Y121" s="9">
        <f t="shared" si="77"/>
        <v>24081</v>
      </c>
      <c r="Z121" s="9">
        <f t="shared" si="78"/>
        <v>5351</v>
      </c>
      <c r="AA121" s="9">
        <f t="shared" si="79"/>
        <v>3568</v>
      </c>
      <c r="AB121" s="9">
        <f t="shared" si="80"/>
        <v>2000</v>
      </c>
      <c r="AC121" s="9">
        <f t="shared" si="81"/>
        <v>0</v>
      </c>
      <c r="AD121" s="27">
        <f t="shared" si="82"/>
        <v>35000</v>
      </c>
      <c r="AE121" s="9">
        <f t="shared" si="62"/>
        <v>26500</v>
      </c>
    </row>
    <row r="122" spans="1:31" x14ac:dyDescent="0.25">
      <c r="A122" s="15" t="s">
        <v>445</v>
      </c>
      <c r="B122" s="15" t="s">
        <v>446</v>
      </c>
      <c r="C122" s="15" t="s">
        <v>447</v>
      </c>
      <c r="D122" s="10" t="s">
        <v>18</v>
      </c>
      <c r="E122" s="10" t="s">
        <v>83</v>
      </c>
      <c r="F122" s="31" t="s">
        <v>77</v>
      </c>
      <c r="G122" s="31" t="s">
        <v>78</v>
      </c>
      <c r="H122" s="10" t="s">
        <v>79</v>
      </c>
      <c r="I122" s="10" t="s">
        <v>75</v>
      </c>
      <c r="J122" s="10">
        <f t="shared" si="63"/>
        <v>38000</v>
      </c>
      <c r="K122" s="10">
        <f t="shared" si="64"/>
        <v>9000</v>
      </c>
      <c r="L122" s="10">
        <f t="shared" si="65"/>
        <v>6000</v>
      </c>
      <c r="M122" s="10">
        <f t="shared" si="66"/>
        <v>3000</v>
      </c>
      <c r="N122" s="10">
        <f t="shared" si="67"/>
        <v>2000</v>
      </c>
      <c r="O122" s="16">
        <f t="shared" si="68"/>
        <v>58000</v>
      </c>
      <c r="P122" s="22">
        <f t="shared" si="69"/>
        <v>52000</v>
      </c>
      <c r="Q122" s="17">
        <f t="shared" si="70"/>
        <v>6000</v>
      </c>
      <c r="R122" s="17">
        <f t="shared" si="71"/>
        <v>4000</v>
      </c>
      <c r="S122" s="8">
        <f t="shared" si="72"/>
        <v>2868</v>
      </c>
      <c r="T122" s="8">
        <f t="shared" si="73"/>
        <v>679</v>
      </c>
      <c r="U122" s="8">
        <f t="shared" si="74"/>
        <v>453</v>
      </c>
      <c r="V122" s="8">
        <v>0</v>
      </c>
      <c r="W122" s="9">
        <f t="shared" si="75"/>
        <v>2000</v>
      </c>
      <c r="X122" s="27">
        <f t="shared" si="76"/>
        <v>6000</v>
      </c>
      <c r="Y122" s="9">
        <f t="shared" si="77"/>
        <v>35132</v>
      </c>
      <c r="Z122" s="9">
        <f t="shared" si="78"/>
        <v>8321</v>
      </c>
      <c r="AA122" s="9">
        <f t="shared" si="79"/>
        <v>5547</v>
      </c>
      <c r="AB122" s="9">
        <f t="shared" si="80"/>
        <v>3000</v>
      </c>
      <c r="AC122" s="9">
        <f t="shared" si="81"/>
        <v>0</v>
      </c>
      <c r="AD122" s="27">
        <f t="shared" si="82"/>
        <v>52000</v>
      </c>
      <c r="AE122" s="9">
        <f t="shared" si="62"/>
        <v>37500</v>
      </c>
    </row>
    <row r="123" spans="1:31" x14ac:dyDescent="0.25">
      <c r="A123" s="15" t="s">
        <v>230</v>
      </c>
      <c r="B123" s="15" t="s">
        <v>35</v>
      </c>
      <c r="C123" s="15" t="s">
        <v>231</v>
      </c>
      <c r="D123" s="10" t="s">
        <v>15</v>
      </c>
      <c r="E123" s="10" t="s">
        <v>83</v>
      </c>
      <c r="F123" s="10" t="s">
        <v>77</v>
      </c>
      <c r="G123" s="10" t="s">
        <v>78</v>
      </c>
      <c r="H123" s="10" t="s">
        <v>79</v>
      </c>
      <c r="I123" s="10" t="s">
        <v>75</v>
      </c>
      <c r="J123" s="10">
        <f t="shared" si="63"/>
        <v>42000</v>
      </c>
      <c r="K123" s="10">
        <f t="shared" si="64"/>
        <v>10000</v>
      </c>
      <c r="L123" s="10">
        <f t="shared" si="65"/>
        <v>6000</v>
      </c>
      <c r="M123" s="10">
        <f t="shared" si="66"/>
        <v>3000</v>
      </c>
      <c r="N123" s="10">
        <f t="shared" si="67"/>
        <v>2000</v>
      </c>
      <c r="O123" s="16">
        <f t="shared" si="68"/>
        <v>63000</v>
      </c>
      <c r="P123" s="22">
        <f t="shared" si="69"/>
        <v>57000</v>
      </c>
      <c r="Q123" s="17">
        <f t="shared" si="70"/>
        <v>6000</v>
      </c>
      <c r="R123" s="17">
        <f t="shared" si="71"/>
        <v>4000</v>
      </c>
      <c r="S123" s="8">
        <f t="shared" si="72"/>
        <v>2897</v>
      </c>
      <c r="T123" s="8">
        <f t="shared" si="73"/>
        <v>690</v>
      </c>
      <c r="U123" s="8">
        <f t="shared" si="74"/>
        <v>414</v>
      </c>
      <c r="V123" s="8">
        <v>0</v>
      </c>
      <c r="W123" s="9">
        <f t="shared" si="75"/>
        <v>2000</v>
      </c>
      <c r="X123" s="27">
        <f t="shared" si="76"/>
        <v>6001</v>
      </c>
      <c r="Y123" s="9">
        <f t="shared" si="77"/>
        <v>39103</v>
      </c>
      <c r="Z123" s="9">
        <f t="shared" si="78"/>
        <v>9310</v>
      </c>
      <c r="AA123" s="9">
        <f t="shared" si="79"/>
        <v>5586</v>
      </c>
      <c r="AB123" s="9">
        <f t="shared" si="80"/>
        <v>3000</v>
      </c>
      <c r="AC123" s="9">
        <f t="shared" si="81"/>
        <v>0</v>
      </c>
      <c r="AD123" s="27">
        <f t="shared" si="82"/>
        <v>56999</v>
      </c>
      <c r="AE123" s="9">
        <f t="shared" si="62"/>
        <v>41500</v>
      </c>
    </row>
    <row r="124" spans="1:31" x14ac:dyDescent="0.25">
      <c r="A124" s="15" t="s">
        <v>63</v>
      </c>
      <c r="B124" s="15" t="s">
        <v>143</v>
      </c>
      <c r="C124" s="15" t="s">
        <v>144</v>
      </c>
      <c r="D124" s="10" t="s">
        <v>15</v>
      </c>
      <c r="E124" s="10" t="s">
        <v>76</v>
      </c>
      <c r="F124" s="30" t="s">
        <v>77</v>
      </c>
      <c r="G124" s="30" t="s">
        <v>78</v>
      </c>
      <c r="H124" s="10" t="s">
        <v>79</v>
      </c>
      <c r="I124" s="10" t="s">
        <v>75</v>
      </c>
      <c r="J124" s="10">
        <f t="shared" si="63"/>
        <v>44000</v>
      </c>
      <c r="K124" s="10">
        <f t="shared" si="64"/>
        <v>10000</v>
      </c>
      <c r="L124" s="10">
        <f t="shared" si="65"/>
        <v>6000</v>
      </c>
      <c r="M124" s="10">
        <f t="shared" si="66"/>
        <v>3000</v>
      </c>
      <c r="N124" s="10">
        <f t="shared" si="67"/>
        <v>2000</v>
      </c>
      <c r="O124" s="16">
        <f t="shared" si="68"/>
        <v>65000</v>
      </c>
      <c r="P124" s="22">
        <f t="shared" si="69"/>
        <v>59000</v>
      </c>
      <c r="Q124" s="17">
        <f t="shared" si="70"/>
        <v>6000</v>
      </c>
      <c r="R124" s="17">
        <f t="shared" si="71"/>
        <v>4000</v>
      </c>
      <c r="S124" s="8">
        <f t="shared" si="72"/>
        <v>2933</v>
      </c>
      <c r="T124" s="8">
        <f t="shared" si="73"/>
        <v>667</v>
      </c>
      <c r="U124" s="8">
        <f t="shared" si="74"/>
        <v>400</v>
      </c>
      <c r="V124" s="8">
        <v>0</v>
      </c>
      <c r="W124" s="9">
        <f t="shared" si="75"/>
        <v>2000</v>
      </c>
      <c r="X124" s="27">
        <f t="shared" si="76"/>
        <v>6000</v>
      </c>
      <c r="Y124" s="9">
        <f t="shared" si="77"/>
        <v>41067</v>
      </c>
      <c r="Z124" s="9">
        <f t="shared" si="78"/>
        <v>9333</v>
      </c>
      <c r="AA124" s="9">
        <f t="shared" si="79"/>
        <v>5600</v>
      </c>
      <c r="AB124" s="9">
        <f t="shared" si="80"/>
        <v>3000</v>
      </c>
      <c r="AC124" s="9">
        <f t="shared" si="81"/>
        <v>0</v>
      </c>
      <c r="AD124" s="27">
        <f t="shared" si="82"/>
        <v>59000</v>
      </c>
      <c r="AE124" s="9">
        <f t="shared" si="62"/>
        <v>43500</v>
      </c>
    </row>
    <row r="125" spans="1:31" x14ac:dyDescent="0.25">
      <c r="A125" s="15" t="s">
        <v>419</v>
      </c>
      <c r="B125" s="15" t="s">
        <v>66</v>
      </c>
      <c r="C125" s="15" t="s">
        <v>420</v>
      </c>
      <c r="D125" s="10" t="s">
        <v>16</v>
      </c>
      <c r="E125" s="10" t="s">
        <v>76</v>
      </c>
      <c r="F125" s="10" t="s">
        <v>84</v>
      </c>
      <c r="G125" s="10" t="s">
        <v>78</v>
      </c>
      <c r="H125" s="10" t="s">
        <v>79</v>
      </c>
      <c r="I125" s="10" t="s">
        <v>75</v>
      </c>
      <c r="J125" s="10">
        <f t="shared" si="63"/>
        <v>48000</v>
      </c>
      <c r="K125" s="10">
        <f t="shared" si="64"/>
        <v>11000</v>
      </c>
      <c r="L125" s="10">
        <f t="shared" si="65"/>
        <v>7000</v>
      </c>
      <c r="M125" s="10">
        <f t="shared" si="66"/>
        <v>3000</v>
      </c>
      <c r="N125" s="10">
        <f t="shared" si="67"/>
        <v>2000</v>
      </c>
      <c r="O125" s="16">
        <f t="shared" si="68"/>
        <v>71000</v>
      </c>
      <c r="P125" s="22">
        <f t="shared" si="69"/>
        <v>65000</v>
      </c>
      <c r="Q125" s="17">
        <f t="shared" si="70"/>
        <v>6000</v>
      </c>
      <c r="R125" s="17">
        <f t="shared" si="71"/>
        <v>4000</v>
      </c>
      <c r="S125" s="8">
        <f t="shared" si="72"/>
        <v>2909</v>
      </c>
      <c r="T125" s="8">
        <f t="shared" si="73"/>
        <v>667</v>
      </c>
      <c r="U125" s="8">
        <f t="shared" si="74"/>
        <v>424</v>
      </c>
      <c r="V125" s="8">
        <v>0</v>
      </c>
      <c r="W125" s="9">
        <f t="shared" si="75"/>
        <v>2000</v>
      </c>
      <c r="X125" s="27">
        <f t="shared" si="76"/>
        <v>6000</v>
      </c>
      <c r="Y125" s="9">
        <f t="shared" si="77"/>
        <v>45091</v>
      </c>
      <c r="Z125" s="9">
        <f t="shared" si="78"/>
        <v>10333</v>
      </c>
      <c r="AA125" s="9">
        <f t="shared" si="79"/>
        <v>6576</v>
      </c>
      <c r="AB125" s="9">
        <f t="shared" si="80"/>
        <v>3000</v>
      </c>
      <c r="AC125" s="9">
        <f t="shared" si="81"/>
        <v>0</v>
      </c>
      <c r="AD125" s="27">
        <f t="shared" si="82"/>
        <v>65000</v>
      </c>
      <c r="AE125" s="9">
        <f t="shared" si="62"/>
        <v>47500</v>
      </c>
    </row>
    <row r="126" spans="1:31" x14ac:dyDescent="0.25">
      <c r="A126" s="15" t="s">
        <v>168</v>
      </c>
      <c r="B126" s="15" t="s">
        <v>169</v>
      </c>
      <c r="C126" s="15" t="s">
        <v>170</v>
      </c>
      <c r="D126" s="10" t="s">
        <v>17</v>
      </c>
      <c r="E126" s="10" t="s">
        <v>83</v>
      </c>
      <c r="F126" s="10" t="s">
        <v>77</v>
      </c>
      <c r="G126" s="10" t="s">
        <v>78</v>
      </c>
      <c r="H126" s="10" t="s">
        <v>79</v>
      </c>
      <c r="I126" s="10" t="s">
        <v>75</v>
      </c>
      <c r="J126" s="10">
        <f t="shared" si="63"/>
        <v>60000</v>
      </c>
      <c r="K126" s="10">
        <f t="shared" si="64"/>
        <v>14000</v>
      </c>
      <c r="L126" s="10">
        <f t="shared" si="65"/>
        <v>9000</v>
      </c>
      <c r="M126" s="10">
        <f t="shared" si="66"/>
        <v>4000</v>
      </c>
      <c r="N126" s="10">
        <f t="shared" si="67"/>
        <v>3000</v>
      </c>
      <c r="O126" s="16">
        <f t="shared" si="68"/>
        <v>90000</v>
      </c>
      <c r="P126" s="22">
        <f t="shared" si="69"/>
        <v>81000</v>
      </c>
      <c r="Q126" s="17">
        <f t="shared" si="70"/>
        <v>9000</v>
      </c>
      <c r="R126" s="17">
        <f t="shared" si="71"/>
        <v>6000</v>
      </c>
      <c r="S126" s="8">
        <f t="shared" si="72"/>
        <v>4337</v>
      </c>
      <c r="T126" s="8">
        <f t="shared" si="73"/>
        <v>1012</v>
      </c>
      <c r="U126" s="8">
        <f t="shared" si="74"/>
        <v>651</v>
      </c>
      <c r="V126" s="8">
        <v>0</v>
      </c>
      <c r="W126" s="9">
        <f t="shared" si="75"/>
        <v>3000</v>
      </c>
      <c r="X126" s="27">
        <f t="shared" si="76"/>
        <v>9000</v>
      </c>
      <c r="Y126" s="9">
        <f t="shared" si="77"/>
        <v>55663</v>
      </c>
      <c r="Z126" s="9">
        <f t="shared" si="78"/>
        <v>12988</v>
      </c>
      <c r="AA126" s="9">
        <f t="shared" si="79"/>
        <v>8349</v>
      </c>
      <c r="AB126" s="9">
        <f t="shared" si="80"/>
        <v>4000</v>
      </c>
      <c r="AC126" s="9">
        <f t="shared" si="81"/>
        <v>0</v>
      </c>
      <c r="AD126" s="27">
        <f t="shared" si="82"/>
        <v>81000</v>
      </c>
      <c r="AE126" s="9">
        <f t="shared" si="62"/>
        <v>59500</v>
      </c>
    </row>
    <row r="127" spans="1:31" x14ac:dyDescent="0.25">
      <c r="A127" s="15" t="s">
        <v>261</v>
      </c>
      <c r="B127" s="15" t="s">
        <v>262</v>
      </c>
      <c r="C127" s="15" t="s">
        <v>263</v>
      </c>
      <c r="D127" s="10" t="s">
        <v>18</v>
      </c>
      <c r="E127" s="10" t="s">
        <v>83</v>
      </c>
      <c r="F127" s="31" t="s">
        <v>77</v>
      </c>
      <c r="G127" s="31" t="s">
        <v>78</v>
      </c>
      <c r="H127" s="10" t="s">
        <v>79</v>
      </c>
      <c r="I127" s="10" t="s">
        <v>75</v>
      </c>
      <c r="J127" s="10">
        <f t="shared" si="63"/>
        <v>61000</v>
      </c>
      <c r="K127" s="10">
        <f t="shared" si="64"/>
        <v>14000</v>
      </c>
      <c r="L127" s="10">
        <f t="shared" si="65"/>
        <v>9000</v>
      </c>
      <c r="M127" s="10">
        <f t="shared" si="66"/>
        <v>4000</v>
      </c>
      <c r="N127" s="10">
        <f t="shared" si="67"/>
        <v>3000</v>
      </c>
      <c r="O127" s="16">
        <f t="shared" si="68"/>
        <v>91000</v>
      </c>
      <c r="P127" s="22">
        <f t="shared" si="69"/>
        <v>82000</v>
      </c>
      <c r="Q127" s="17">
        <f t="shared" si="70"/>
        <v>9000</v>
      </c>
      <c r="R127" s="17">
        <f t="shared" si="71"/>
        <v>6000</v>
      </c>
      <c r="S127" s="8">
        <f t="shared" si="72"/>
        <v>4357</v>
      </c>
      <c r="T127" s="8">
        <f t="shared" si="73"/>
        <v>1000</v>
      </c>
      <c r="U127" s="8">
        <f t="shared" si="74"/>
        <v>643</v>
      </c>
      <c r="V127" s="8">
        <v>0</v>
      </c>
      <c r="W127" s="9">
        <f t="shared" si="75"/>
        <v>3000</v>
      </c>
      <c r="X127" s="27">
        <f t="shared" si="76"/>
        <v>9000</v>
      </c>
      <c r="Y127" s="9">
        <f t="shared" si="77"/>
        <v>56643</v>
      </c>
      <c r="Z127" s="9">
        <f t="shared" si="78"/>
        <v>13000</v>
      </c>
      <c r="AA127" s="9">
        <f t="shared" si="79"/>
        <v>8357</v>
      </c>
      <c r="AB127" s="9">
        <f t="shared" si="80"/>
        <v>4000</v>
      </c>
      <c r="AC127" s="9">
        <f t="shared" si="81"/>
        <v>0</v>
      </c>
      <c r="AD127" s="27">
        <f t="shared" si="82"/>
        <v>82000</v>
      </c>
      <c r="AE127" s="9">
        <f t="shared" si="62"/>
        <v>60500</v>
      </c>
    </row>
    <row r="128" spans="1:31" x14ac:dyDescent="0.25">
      <c r="A128" s="15" t="s">
        <v>294</v>
      </c>
      <c r="B128" s="15" t="s">
        <v>50</v>
      </c>
      <c r="C128" s="15" t="s">
        <v>295</v>
      </c>
      <c r="D128" s="10" t="s">
        <v>12</v>
      </c>
      <c r="E128" s="10" t="s">
        <v>76</v>
      </c>
      <c r="F128" s="10" t="s">
        <v>84</v>
      </c>
      <c r="G128" s="10" t="s">
        <v>78</v>
      </c>
      <c r="H128" s="10" t="s">
        <v>79</v>
      </c>
      <c r="I128" s="10" t="s">
        <v>75</v>
      </c>
      <c r="J128" s="10">
        <f t="shared" si="63"/>
        <v>65000</v>
      </c>
      <c r="K128" s="10">
        <f t="shared" si="64"/>
        <v>15000</v>
      </c>
      <c r="L128" s="10">
        <f t="shared" si="65"/>
        <v>9000</v>
      </c>
      <c r="M128" s="10">
        <f t="shared" si="66"/>
        <v>4000</v>
      </c>
      <c r="N128" s="10">
        <f t="shared" si="67"/>
        <v>3000</v>
      </c>
      <c r="O128" s="16">
        <f t="shared" si="68"/>
        <v>96000</v>
      </c>
      <c r="P128" s="22">
        <f t="shared" si="69"/>
        <v>87000</v>
      </c>
      <c r="Q128" s="17">
        <f t="shared" si="70"/>
        <v>9000</v>
      </c>
      <c r="R128" s="17">
        <f t="shared" si="71"/>
        <v>6000</v>
      </c>
      <c r="S128" s="8">
        <f t="shared" si="72"/>
        <v>4382</v>
      </c>
      <c r="T128" s="8">
        <f t="shared" si="73"/>
        <v>1011</v>
      </c>
      <c r="U128" s="8">
        <f t="shared" si="74"/>
        <v>607</v>
      </c>
      <c r="V128" s="8">
        <v>0</v>
      </c>
      <c r="W128" s="9">
        <f t="shared" si="75"/>
        <v>3000</v>
      </c>
      <c r="X128" s="27">
        <f t="shared" si="76"/>
        <v>9000</v>
      </c>
      <c r="Y128" s="9">
        <f t="shared" si="77"/>
        <v>60618</v>
      </c>
      <c r="Z128" s="9">
        <f t="shared" si="78"/>
        <v>13989</v>
      </c>
      <c r="AA128" s="9">
        <f t="shared" si="79"/>
        <v>8393</v>
      </c>
      <c r="AB128" s="9">
        <f t="shared" si="80"/>
        <v>4000</v>
      </c>
      <c r="AC128" s="9">
        <f t="shared" si="81"/>
        <v>0</v>
      </c>
      <c r="AD128" s="27">
        <f t="shared" si="82"/>
        <v>87000</v>
      </c>
      <c r="AE128" s="9">
        <f t="shared" si="62"/>
        <v>64500</v>
      </c>
    </row>
    <row r="129" spans="1:31" x14ac:dyDescent="0.25">
      <c r="A129" s="15" t="s">
        <v>218</v>
      </c>
      <c r="B129" s="15" t="s">
        <v>34</v>
      </c>
      <c r="C129" s="15" t="s">
        <v>219</v>
      </c>
      <c r="D129" s="10" t="s">
        <v>14</v>
      </c>
      <c r="E129" s="10" t="s">
        <v>72</v>
      </c>
      <c r="F129" s="10" t="s">
        <v>77</v>
      </c>
      <c r="G129" s="10" t="s">
        <v>74</v>
      </c>
      <c r="H129" s="10" t="s">
        <v>79</v>
      </c>
      <c r="I129" s="10" t="s">
        <v>75</v>
      </c>
      <c r="J129" s="10">
        <f t="shared" si="63"/>
        <v>66000</v>
      </c>
      <c r="K129" s="10">
        <f t="shared" si="64"/>
        <v>15000</v>
      </c>
      <c r="L129" s="10">
        <f t="shared" si="65"/>
        <v>9000</v>
      </c>
      <c r="M129" s="10">
        <f t="shared" si="66"/>
        <v>4000</v>
      </c>
      <c r="N129" s="10">
        <f t="shared" si="67"/>
        <v>3000</v>
      </c>
      <c r="O129" s="16">
        <f t="shared" si="68"/>
        <v>97000</v>
      </c>
      <c r="P129" s="22">
        <f t="shared" si="69"/>
        <v>88000</v>
      </c>
      <c r="Q129" s="17">
        <f t="shared" si="70"/>
        <v>9000</v>
      </c>
      <c r="R129" s="17">
        <f t="shared" si="71"/>
        <v>6000</v>
      </c>
      <c r="S129" s="8">
        <f t="shared" si="72"/>
        <v>4400</v>
      </c>
      <c r="T129" s="8">
        <f t="shared" si="73"/>
        <v>1000</v>
      </c>
      <c r="U129" s="8">
        <f t="shared" si="74"/>
        <v>600</v>
      </c>
      <c r="V129" s="8">
        <v>0</v>
      </c>
      <c r="W129" s="9">
        <f t="shared" si="75"/>
        <v>3000</v>
      </c>
      <c r="X129" s="27">
        <f t="shared" si="76"/>
        <v>9000</v>
      </c>
      <c r="Y129" s="9">
        <f t="shared" si="77"/>
        <v>61600</v>
      </c>
      <c r="Z129" s="9">
        <f t="shared" si="78"/>
        <v>14000</v>
      </c>
      <c r="AA129" s="9">
        <f t="shared" si="79"/>
        <v>8400</v>
      </c>
      <c r="AB129" s="9">
        <f t="shared" si="80"/>
        <v>4000</v>
      </c>
      <c r="AC129" s="9">
        <f t="shared" si="81"/>
        <v>0</v>
      </c>
      <c r="AD129" s="27">
        <f t="shared" si="82"/>
        <v>88000</v>
      </c>
      <c r="AE129" s="9">
        <f t="shared" si="62"/>
        <v>65500</v>
      </c>
    </row>
    <row r="130" spans="1:31" x14ac:dyDescent="0.25">
      <c r="A130" s="15" t="s">
        <v>391</v>
      </c>
      <c r="B130" s="15" t="s">
        <v>392</v>
      </c>
      <c r="C130" s="15" t="s">
        <v>393</v>
      </c>
      <c r="D130" s="10" t="s">
        <v>12</v>
      </c>
      <c r="E130" s="10" t="s">
        <v>76</v>
      </c>
      <c r="F130" s="30" t="s">
        <v>77</v>
      </c>
      <c r="G130" s="30" t="s">
        <v>78</v>
      </c>
      <c r="H130" s="10" t="s">
        <v>79</v>
      </c>
      <c r="I130" s="10" t="s">
        <v>75</v>
      </c>
      <c r="J130" s="10">
        <f t="shared" si="63"/>
        <v>98000</v>
      </c>
      <c r="K130" s="10">
        <f t="shared" si="64"/>
        <v>23000</v>
      </c>
      <c r="L130" s="10">
        <f t="shared" si="65"/>
        <v>14000</v>
      </c>
      <c r="M130" s="10">
        <f t="shared" si="66"/>
        <v>6000</v>
      </c>
      <c r="N130" s="10">
        <f t="shared" si="67"/>
        <v>5000</v>
      </c>
      <c r="O130" s="16">
        <f t="shared" si="68"/>
        <v>146000</v>
      </c>
      <c r="P130" s="22">
        <f t="shared" si="69"/>
        <v>131000</v>
      </c>
      <c r="Q130" s="17">
        <f t="shared" si="70"/>
        <v>15000</v>
      </c>
      <c r="R130" s="17">
        <f t="shared" si="71"/>
        <v>10000</v>
      </c>
      <c r="S130" s="8">
        <f t="shared" si="72"/>
        <v>7259</v>
      </c>
      <c r="T130" s="8">
        <f t="shared" si="73"/>
        <v>1704</v>
      </c>
      <c r="U130" s="8">
        <f t="shared" si="74"/>
        <v>1037</v>
      </c>
      <c r="V130" s="8">
        <v>0</v>
      </c>
      <c r="W130" s="9">
        <f t="shared" si="75"/>
        <v>5000</v>
      </c>
      <c r="X130" s="27">
        <f t="shared" si="76"/>
        <v>15000</v>
      </c>
      <c r="Y130" s="9">
        <f t="shared" si="77"/>
        <v>90741</v>
      </c>
      <c r="Z130" s="9">
        <f t="shared" si="78"/>
        <v>21296</v>
      </c>
      <c r="AA130" s="9">
        <f t="shared" si="79"/>
        <v>12963</v>
      </c>
      <c r="AB130" s="9">
        <f t="shared" si="80"/>
        <v>6000</v>
      </c>
      <c r="AC130" s="9">
        <f t="shared" si="81"/>
        <v>0</v>
      </c>
      <c r="AD130" s="27">
        <f t="shared" si="82"/>
        <v>131000</v>
      </c>
      <c r="AE130" s="9">
        <f t="shared" si="62"/>
        <v>97500</v>
      </c>
    </row>
    <row r="131" spans="1:31" x14ac:dyDescent="0.25">
      <c r="A131" s="15" t="s">
        <v>64</v>
      </c>
      <c r="B131" s="15" t="s">
        <v>340</v>
      </c>
      <c r="C131" s="15" t="s">
        <v>341</v>
      </c>
      <c r="D131" s="10" t="s">
        <v>11</v>
      </c>
      <c r="E131" s="10" t="s">
        <v>83</v>
      </c>
      <c r="F131" s="10" t="s">
        <v>77</v>
      </c>
      <c r="G131" s="10" t="s">
        <v>78</v>
      </c>
      <c r="H131" s="10" t="s">
        <v>79</v>
      </c>
      <c r="I131" s="10" t="s">
        <v>75</v>
      </c>
      <c r="J131" s="10">
        <f t="shared" si="63"/>
        <v>129000</v>
      </c>
      <c r="K131" s="10">
        <f t="shared" si="64"/>
        <v>30000</v>
      </c>
      <c r="L131" s="10">
        <f t="shared" si="65"/>
        <v>19000</v>
      </c>
      <c r="M131" s="10">
        <f t="shared" si="66"/>
        <v>8000</v>
      </c>
      <c r="N131" s="10">
        <f t="shared" si="67"/>
        <v>7000</v>
      </c>
      <c r="O131" s="16">
        <f t="shared" si="68"/>
        <v>193000</v>
      </c>
      <c r="P131" s="22">
        <f t="shared" si="69"/>
        <v>172000</v>
      </c>
      <c r="Q131" s="17">
        <f t="shared" si="70"/>
        <v>21000</v>
      </c>
      <c r="R131" s="17">
        <f t="shared" si="71"/>
        <v>14000</v>
      </c>
      <c r="S131" s="8">
        <f t="shared" si="72"/>
        <v>10146</v>
      </c>
      <c r="T131" s="8">
        <f t="shared" si="73"/>
        <v>2360</v>
      </c>
      <c r="U131" s="8">
        <f t="shared" si="74"/>
        <v>1494</v>
      </c>
      <c r="V131" s="8">
        <v>0</v>
      </c>
      <c r="W131" s="9">
        <f t="shared" si="75"/>
        <v>7000</v>
      </c>
      <c r="X131" s="27">
        <f t="shared" si="76"/>
        <v>21000</v>
      </c>
      <c r="Y131" s="9">
        <f t="shared" si="77"/>
        <v>118854</v>
      </c>
      <c r="Z131" s="9">
        <f t="shared" si="78"/>
        <v>27640</v>
      </c>
      <c r="AA131" s="9">
        <f t="shared" si="79"/>
        <v>17506</v>
      </c>
      <c r="AB131" s="9">
        <f t="shared" si="80"/>
        <v>8000</v>
      </c>
      <c r="AC131" s="9">
        <f t="shared" si="81"/>
        <v>0</v>
      </c>
      <c r="AD131" s="27">
        <f t="shared" si="82"/>
        <v>172000</v>
      </c>
      <c r="AE131" s="9">
        <f t="shared" si="62"/>
        <v>128500</v>
      </c>
    </row>
    <row r="132" spans="1:31" x14ac:dyDescent="0.25">
      <c r="A132" s="15" t="s">
        <v>276</v>
      </c>
      <c r="B132" s="15" t="s">
        <v>48</v>
      </c>
      <c r="C132" s="15" t="s">
        <v>277</v>
      </c>
      <c r="D132" s="10" t="s">
        <v>11</v>
      </c>
      <c r="E132" s="10" t="s">
        <v>72</v>
      </c>
      <c r="F132" s="31" t="s">
        <v>77</v>
      </c>
      <c r="G132" s="31" t="s">
        <v>74</v>
      </c>
      <c r="H132" s="10" t="s">
        <v>79</v>
      </c>
      <c r="I132" s="10" t="s">
        <v>75</v>
      </c>
      <c r="J132" s="10">
        <f t="shared" si="63"/>
        <v>130000</v>
      </c>
      <c r="K132" s="10">
        <f t="shared" si="64"/>
        <v>30000</v>
      </c>
      <c r="L132" s="10">
        <f t="shared" si="65"/>
        <v>19000</v>
      </c>
      <c r="M132" s="10">
        <f t="shared" si="66"/>
        <v>8000</v>
      </c>
      <c r="N132" s="10">
        <f t="shared" si="67"/>
        <v>7000</v>
      </c>
      <c r="O132" s="16">
        <f t="shared" si="68"/>
        <v>194000</v>
      </c>
      <c r="P132" s="22">
        <f t="shared" si="69"/>
        <v>173000</v>
      </c>
      <c r="Q132" s="17">
        <f t="shared" si="70"/>
        <v>21000</v>
      </c>
      <c r="R132" s="17">
        <f t="shared" si="71"/>
        <v>14000</v>
      </c>
      <c r="S132" s="8">
        <f t="shared" si="72"/>
        <v>10168</v>
      </c>
      <c r="T132" s="8">
        <f t="shared" si="73"/>
        <v>2346</v>
      </c>
      <c r="U132" s="8">
        <f t="shared" si="74"/>
        <v>1486</v>
      </c>
      <c r="V132" s="8">
        <v>0</v>
      </c>
      <c r="W132" s="9">
        <f t="shared" si="75"/>
        <v>7000</v>
      </c>
      <c r="X132" s="27">
        <f t="shared" si="76"/>
        <v>21000</v>
      </c>
      <c r="Y132" s="9">
        <f t="shared" si="77"/>
        <v>119832</v>
      </c>
      <c r="Z132" s="9">
        <f t="shared" si="78"/>
        <v>27654</v>
      </c>
      <c r="AA132" s="9">
        <f t="shared" si="79"/>
        <v>17514</v>
      </c>
      <c r="AB132" s="9">
        <f t="shared" si="80"/>
        <v>8000</v>
      </c>
      <c r="AC132" s="9">
        <f t="shared" si="81"/>
        <v>0</v>
      </c>
      <c r="AD132" s="27">
        <f t="shared" si="82"/>
        <v>173000</v>
      </c>
      <c r="AE132" s="9">
        <f t="shared" si="62"/>
        <v>129500</v>
      </c>
    </row>
    <row r="133" spans="1:31" x14ac:dyDescent="0.25">
      <c r="A133" s="15" t="s">
        <v>346</v>
      </c>
      <c r="B133" s="15" t="s">
        <v>347</v>
      </c>
      <c r="C133" s="15" t="s">
        <v>348</v>
      </c>
      <c r="D133" s="10" t="s">
        <v>13</v>
      </c>
      <c r="E133" s="10" t="s">
        <v>76</v>
      </c>
      <c r="F133" s="10" t="s">
        <v>84</v>
      </c>
      <c r="G133" s="10" t="s">
        <v>78</v>
      </c>
      <c r="H133" s="10" t="s">
        <v>79</v>
      </c>
      <c r="I133" s="10" t="s">
        <v>75</v>
      </c>
      <c r="J133" s="10">
        <f t="shared" si="63"/>
        <v>133000</v>
      </c>
      <c r="K133" s="10">
        <f t="shared" si="64"/>
        <v>31000</v>
      </c>
      <c r="L133" s="10">
        <f t="shared" si="65"/>
        <v>20000</v>
      </c>
      <c r="M133" s="10">
        <f t="shared" si="66"/>
        <v>9000</v>
      </c>
      <c r="N133" s="10">
        <f t="shared" si="67"/>
        <v>7000</v>
      </c>
      <c r="O133" s="16">
        <f t="shared" si="68"/>
        <v>200000</v>
      </c>
      <c r="P133" s="22">
        <f t="shared" si="69"/>
        <v>179000</v>
      </c>
      <c r="Q133" s="17">
        <f t="shared" si="70"/>
        <v>21000</v>
      </c>
      <c r="R133" s="17">
        <f t="shared" si="71"/>
        <v>14000</v>
      </c>
      <c r="S133" s="8">
        <f t="shared" si="72"/>
        <v>10120</v>
      </c>
      <c r="T133" s="8">
        <f t="shared" si="73"/>
        <v>2359</v>
      </c>
      <c r="U133" s="8">
        <f t="shared" si="74"/>
        <v>1522</v>
      </c>
      <c r="V133" s="8">
        <v>0</v>
      </c>
      <c r="W133" s="9">
        <f t="shared" si="75"/>
        <v>7000</v>
      </c>
      <c r="X133" s="27">
        <f t="shared" si="76"/>
        <v>21001</v>
      </c>
      <c r="Y133" s="9">
        <f t="shared" si="77"/>
        <v>122880</v>
      </c>
      <c r="Z133" s="9">
        <f t="shared" si="78"/>
        <v>28641</v>
      </c>
      <c r="AA133" s="9">
        <f t="shared" si="79"/>
        <v>18478</v>
      </c>
      <c r="AB133" s="9">
        <f t="shared" si="80"/>
        <v>9000</v>
      </c>
      <c r="AC133" s="9">
        <f t="shared" si="81"/>
        <v>0</v>
      </c>
      <c r="AD133" s="27">
        <f t="shared" si="82"/>
        <v>178999</v>
      </c>
      <c r="AE133" s="9">
        <f t="shared" si="62"/>
        <v>132500</v>
      </c>
    </row>
    <row r="134" spans="1:31" x14ac:dyDescent="0.25">
      <c r="A134" s="15" t="s">
        <v>377</v>
      </c>
      <c r="B134" s="15" t="s">
        <v>58</v>
      </c>
      <c r="C134" s="15" t="s">
        <v>378</v>
      </c>
      <c r="D134" s="10" t="s">
        <v>17</v>
      </c>
      <c r="E134" s="10" t="s">
        <v>83</v>
      </c>
      <c r="F134" s="10" t="s">
        <v>77</v>
      </c>
      <c r="G134" s="10" t="s">
        <v>78</v>
      </c>
      <c r="H134" s="10" t="s">
        <v>79</v>
      </c>
      <c r="I134" s="10" t="s">
        <v>75</v>
      </c>
      <c r="J134" s="10">
        <f t="shared" ref="J134:J168" si="83">RIGHT(C134,3)*1000</f>
        <v>163000</v>
      </c>
      <c r="K134" s="10">
        <f t="shared" ref="K134:K165" si="84">ROUND(J134*0.23,-3)</f>
        <v>37000</v>
      </c>
      <c r="L134" s="10">
        <f t="shared" ref="L134:L165" si="85">ROUND(K134*0.63,-3)</f>
        <v>23000</v>
      </c>
      <c r="M134" s="10">
        <f t="shared" ref="M134:M165" si="86">ROUND(L134*0.43,-3)</f>
        <v>10000</v>
      </c>
      <c r="N134" s="10">
        <f t="shared" ref="N134:N165" si="87">ROUND(M134*0.83,-3)</f>
        <v>8000</v>
      </c>
      <c r="O134" s="16">
        <f t="shared" ref="O134:O165" si="88">SUM(J134:N134)</f>
        <v>241000</v>
      </c>
      <c r="P134" s="22">
        <f t="shared" ref="P134:P165" si="89">+O134-Q134</f>
        <v>217000</v>
      </c>
      <c r="Q134" s="17">
        <f t="shared" ref="Q134:Q168" si="90">N134*3</f>
        <v>24000</v>
      </c>
      <c r="R134" s="17">
        <f t="shared" ref="R134:R165" si="91">+Q134-N134</f>
        <v>16000</v>
      </c>
      <c r="S134" s="8">
        <f t="shared" ref="S134:S168" si="92">ROUND($J134*$R134/SUM($J134:$L134),0)</f>
        <v>11695</v>
      </c>
      <c r="T134" s="8">
        <f t="shared" ref="T134:T168" si="93">ROUND($K134*$R134/SUM($J134:$L134),0)</f>
        <v>2655</v>
      </c>
      <c r="U134" s="8">
        <f t="shared" ref="U134:U168" si="94">ROUND($L134*$R134/SUM($J134:$L134),0)</f>
        <v>1650</v>
      </c>
      <c r="V134" s="8">
        <v>0</v>
      </c>
      <c r="W134" s="9">
        <f t="shared" ref="W134:W168" si="95">+N134</f>
        <v>8000</v>
      </c>
      <c r="X134" s="27">
        <f t="shared" ref="X134:X165" si="96">SUM(S134:W134)</f>
        <v>24000</v>
      </c>
      <c r="Y134" s="9">
        <f t="shared" ref="Y134:Y168" si="97">+J134-S134</f>
        <v>151305</v>
      </c>
      <c r="Z134" s="9">
        <f t="shared" ref="Z134:Z168" si="98">+K134-T134</f>
        <v>34345</v>
      </c>
      <c r="AA134" s="9">
        <f t="shared" ref="AA134:AA168" si="99">+L134-U134</f>
        <v>21350</v>
      </c>
      <c r="AB134" s="9">
        <f t="shared" ref="AB134:AB168" si="100">+M134-V134</f>
        <v>10000</v>
      </c>
      <c r="AC134" s="9">
        <f t="shared" ref="AC134:AC168" si="101">+N134-W134</f>
        <v>0</v>
      </c>
      <c r="AD134" s="27">
        <f t="shared" ref="AD134:AD165" si="102">SUM(Y134:AC134)</f>
        <v>217000</v>
      </c>
      <c r="AE134" s="9">
        <f t="shared" si="62"/>
        <v>162500</v>
      </c>
    </row>
    <row r="135" spans="1:31" x14ac:dyDescent="0.25">
      <c r="A135" s="15" t="s">
        <v>162</v>
      </c>
      <c r="B135" s="15" t="s">
        <v>163</v>
      </c>
      <c r="C135" s="15" t="s">
        <v>164</v>
      </c>
      <c r="D135" s="10" t="s">
        <v>13</v>
      </c>
      <c r="E135" s="10" t="s">
        <v>76</v>
      </c>
      <c r="F135" s="30" t="s">
        <v>77</v>
      </c>
      <c r="G135" s="30" t="s">
        <v>78</v>
      </c>
      <c r="H135" s="10" t="s">
        <v>79</v>
      </c>
      <c r="I135" s="10" t="s">
        <v>75</v>
      </c>
      <c r="J135" s="10">
        <f t="shared" si="83"/>
        <v>207000</v>
      </c>
      <c r="K135" s="10">
        <f t="shared" si="84"/>
        <v>48000</v>
      </c>
      <c r="L135" s="10">
        <f t="shared" si="85"/>
        <v>30000</v>
      </c>
      <c r="M135" s="10">
        <f t="shared" si="86"/>
        <v>13000</v>
      </c>
      <c r="N135" s="10">
        <f t="shared" si="87"/>
        <v>11000</v>
      </c>
      <c r="O135" s="16">
        <f t="shared" si="88"/>
        <v>309000</v>
      </c>
      <c r="P135" s="22">
        <f t="shared" si="89"/>
        <v>276000</v>
      </c>
      <c r="Q135" s="17">
        <f t="shared" si="90"/>
        <v>33000</v>
      </c>
      <c r="R135" s="17">
        <f t="shared" si="91"/>
        <v>22000</v>
      </c>
      <c r="S135" s="8">
        <f t="shared" si="92"/>
        <v>15979</v>
      </c>
      <c r="T135" s="8">
        <f t="shared" si="93"/>
        <v>3705</v>
      </c>
      <c r="U135" s="8">
        <f t="shared" si="94"/>
        <v>2316</v>
      </c>
      <c r="V135" s="8">
        <v>0</v>
      </c>
      <c r="W135" s="9">
        <f t="shared" si="95"/>
        <v>11000</v>
      </c>
      <c r="X135" s="27">
        <f t="shared" si="96"/>
        <v>33000</v>
      </c>
      <c r="Y135" s="9">
        <f t="shared" si="97"/>
        <v>191021</v>
      </c>
      <c r="Z135" s="9">
        <f t="shared" si="98"/>
        <v>44295</v>
      </c>
      <c r="AA135" s="9">
        <f t="shared" si="99"/>
        <v>27684</v>
      </c>
      <c r="AB135" s="9">
        <f t="shared" si="100"/>
        <v>13000</v>
      </c>
      <c r="AC135" s="9">
        <f t="shared" si="101"/>
        <v>0</v>
      </c>
      <c r="AD135" s="27">
        <f t="shared" si="102"/>
        <v>276000</v>
      </c>
      <c r="AE135" s="9">
        <f t="shared" ref="AE135:AE168" si="103">+J135-500</f>
        <v>206500</v>
      </c>
    </row>
    <row r="136" spans="1:31" x14ac:dyDescent="0.25">
      <c r="A136" s="15" t="s">
        <v>298</v>
      </c>
      <c r="B136" s="15" t="s">
        <v>299</v>
      </c>
      <c r="C136" s="15" t="s">
        <v>300</v>
      </c>
      <c r="D136" s="10" t="s">
        <v>13</v>
      </c>
      <c r="E136" s="10" t="s">
        <v>72</v>
      </c>
      <c r="F136" s="10" t="s">
        <v>77</v>
      </c>
      <c r="G136" s="10" t="s">
        <v>74</v>
      </c>
      <c r="H136" s="10" t="s">
        <v>79</v>
      </c>
      <c r="I136" s="10" t="s">
        <v>75</v>
      </c>
      <c r="J136" s="10">
        <f t="shared" si="83"/>
        <v>250000</v>
      </c>
      <c r="K136" s="10">
        <f t="shared" si="84"/>
        <v>58000</v>
      </c>
      <c r="L136" s="10">
        <f t="shared" si="85"/>
        <v>37000</v>
      </c>
      <c r="M136" s="10">
        <f t="shared" si="86"/>
        <v>16000</v>
      </c>
      <c r="N136" s="10">
        <f t="shared" si="87"/>
        <v>13000</v>
      </c>
      <c r="O136" s="16">
        <f t="shared" si="88"/>
        <v>374000</v>
      </c>
      <c r="P136" s="22">
        <f t="shared" si="89"/>
        <v>335000</v>
      </c>
      <c r="Q136" s="17">
        <f t="shared" si="90"/>
        <v>39000</v>
      </c>
      <c r="R136" s="17">
        <f t="shared" si="91"/>
        <v>26000</v>
      </c>
      <c r="S136" s="8">
        <f t="shared" si="92"/>
        <v>18841</v>
      </c>
      <c r="T136" s="8">
        <f t="shared" si="93"/>
        <v>4371</v>
      </c>
      <c r="U136" s="8">
        <f t="shared" si="94"/>
        <v>2788</v>
      </c>
      <c r="V136" s="8">
        <v>0</v>
      </c>
      <c r="W136" s="9">
        <f t="shared" si="95"/>
        <v>13000</v>
      </c>
      <c r="X136" s="27">
        <f t="shared" si="96"/>
        <v>39000</v>
      </c>
      <c r="Y136" s="9">
        <f t="shared" si="97"/>
        <v>231159</v>
      </c>
      <c r="Z136" s="9">
        <f t="shared" si="98"/>
        <v>53629</v>
      </c>
      <c r="AA136" s="9">
        <f t="shared" si="99"/>
        <v>34212</v>
      </c>
      <c r="AB136" s="9">
        <f t="shared" si="100"/>
        <v>16000</v>
      </c>
      <c r="AC136" s="9">
        <f t="shared" si="101"/>
        <v>0</v>
      </c>
      <c r="AD136" s="27">
        <f t="shared" si="102"/>
        <v>335000</v>
      </c>
      <c r="AE136" s="9">
        <f t="shared" si="103"/>
        <v>249500</v>
      </c>
    </row>
    <row r="137" spans="1:31" x14ac:dyDescent="0.25">
      <c r="A137" s="15" t="s">
        <v>427</v>
      </c>
      <c r="B137" s="15" t="s">
        <v>428</v>
      </c>
      <c r="C137" s="15" t="s">
        <v>429</v>
      </c>
      <c r="D137" s="10" t="s">
        <v>17</v>
      </c>
      <c r="E137" s="10" t="s">
        <v>76</v>
      </c>
      <c r="F137" s="11" t="s">
        <v>77</v>
      </c>
      <c r="G137" s="11" t="s">
        <v>78</v>
      </c>
      <c r="H137" s="10" t="s">
        <v>79</v>
      </c>
      <c r="I137" s="10" t="s">
        <v>75</v>
      </c>
      <c r="J137" s="10">
        <f t="shared" si="83"/>
        <v>260000</v>
      </c>
      <c r="K137" s="10">
        <f t="shared" si="84"/>
        <v>60000</v>
      </c>
      <c r="L137" s="10">
        <f t="shared" si="85"/>
        <v>38000</v>
      </c>
      <c r="M137" s="10">
        <f t="shared" si="86"/>
        <v>16000</v>
      </c>
      <c r="N137" s="10">
        <f t="shared" si="87"/>
        <v>13000</v>
      </c>
      <c r="O137" s="16">
        <f t="shared" si="88"/>
        <v>387000</v>
      </c>
      <c r="P137" s="22">
        <f t="shared" si="89"/>
        <v>348000</v>
      </c>
      <c r="Q137" s="17">
        <f t="shared" si="90"/>
        <v>39000</v>
      </c>
      <c r="R137" s="17">
        <f t="shared" si="91"/>
        <v>26000</v>
      </c>
      <c r="S137" s="8">
        <f t="shared" si="92"/>
        <v>18883</v>
      </c>
      <c r="T137" s="8">
        <f t="shared" si="93"/>
        <v>4358</v>
      </c>
      <c r="U137" s="8">
        <f t="shared" si="94"/>
        <v>2760</v>
      </c>
      <c r="V137" s="8">
        <v>0</v>
      </c>
      <c r="W137" s="9">
        <f t="shared" si="95"/>
        <v>13000</v>
      </c>
      <c r="X137" s="27">
        <f t="shared" si="96"/>
        <v>39001</v>
      </c>
      <c r="Y137" s="9">
        <f t="shared" si="97"/>
        <v>241117</v>
      </c>
      <c r="Z137" s="9">
        <f t="shared" si="98"/>
        <v>55642</v>
      </c>
      <c r="AA137" s="9">
        <f t="shared" si="99"/>
        <v>35240</v>
      </c>
      <c r="AB137" s="9">
        <f t="shared" si="100"/>
        <v>16000</v>
      </c>
      <c r="AC137" s="9">
        <f t="shared" si="101"/>
        <v>0</v>
      </c>
      <c r="AD137" s="27">
        <f t="shared" si="102"/>
        <v>347999</v>
      </c>
      <c r="AE137" s="9">
        <f t="shared" si="103"/>
        <v>259500</v>
      </c>
    </row>
    <row r="138" spans="1:31" x14ac:dyDescent="0.25">
      <c r="A138" s="15" t="s">
        <v>147</v>
      </c>
      <c r="B138" s="15" t="s">
        <v>148</v>
      </c>
      <c r="C138" s="15" t="s">
        <v>149</v>
      </c>
      <c r="D138" s="10" t="s">
        <v>14</v>
      </c>
      <c r="E138" s="10" t="s">
        <v>76</v>
      </c>
      <c r="F138" s="10" t="s">
        <v>84</v>
      </c>
      <c r="G138" s="10" t="s">
        <v>78</v>
      </c>
      <c r="H138" s="10" t="s">
        <v>79</v>
      </c>
      <c r="I138" s="10" t="s">
        <v>75</v>
      </c>
      <c r="J138" s="10">
        <f t="shared" si="83"/>
        <v>265000</v>
      </c>
      <c r="K138" s="10">
        <f t="shared" si="84"/>
        <v>61000</v>
      </c>
      <c r="L138" s="10">
        <f t="shared" si="85"/>
        <v>38000</v>
      </c>
      <c r="M138" s="10">
        <f t="shared" si="86"/>
        <v>16000</v>
      </c>
      <c r="N138" s="10">
        <f t="shared" si="87"/>
        <v>13000</v>
      </c>
      <c r="O138" s="16">
        <f t="shared" si="88"/>
        <v>393000</v>
      </c>
      <c r="P138" s="22">
        <f t="shared" si="89"/>
        <v>354000</v>
      </c>
      <c r="Q138" s="17">
        <f t="shared" si="90"/>
        <v>39000</v>
      </c>
      <c r="R138" s="17">
        <f t="shared" si="91"/>
        <v>26000</v>
      </c>
      <c r="S138" s="8">
        <f t="shared" si="92"/>
        <v>18929</v>
      </c>
      <c r="T138" s="8">
        <f t="shared" si="93"/>
        <v>4357</v>
      </c>
      <c r="U138" s="8">
        <f t="shared" si="94"/>
        <v>2714</v>
      </c>
      <c r="V138" s="8">
        <v>0</v>
      </c>
      <c r="W138" s="9">
        <f t="shared" si="95"/>
        <v>13000</v>
      </c>
      <c r="X138" s="27">
        <f t="shared" si="96"/>
        <v>39000</v>
      </c>
      <c r="Y138" s="9">
        <f t="shared" si="97"/>
        <v>246071</v>
      </c>
      <c r="Z138" s="9">
        <f t="shared" si="98"/>
        <v>56643</v>
      </c>
      <c r="AA138" s="9">
        <f t="shared" si="99"/>
        <v>35286</v>
      </c>
      <c r="AB138" s="9">
        <f t="shared" si="100"/>
        <v>16000</v>
      </c>
      <c r="AC138" s="9">
        <f t="shared" si="101"/>
        <v>0</v>
      </c>
      <c r="AD138" s="27">
        <f t="shared" si="102"/>
        <v>354000</v>
      </c>
      <c r="AE138" s="9">
        <f t="shared" si="103"/>
        <v>264500</v>
      </c>
    </row>
    <row r="139" spans="1:31" x14ac:dyDescent="0.25">
      <c r="A139" s="15" t="s">
        <v>337</v>
      </c>
      <c r="B139" s="15" t="s">
        <v>338</v>
      </c>
      <c r="C139" s="15" t="s">
        <v>339</v>
      </c>
      <c r="D139" s="10" t="s">
        <v>11</v>
      </c>
      <c r="E139" s="10" t="s">
        <v>83</v>
      </c>
      <c r="F139" s="10" t="s">
        <v>77</v>
      </c>
      <c r="G139" s="10" t="s">
        <v>78</v>
      </c>
      <c r="H139" s="10" t="s">
        <v>79</v>
      </c>
      <c r="I139" s="10" t="s">
        <v>75</v>
      </c>
      <c r="J139" s="10">
        <f t="shared" si="83"/>
        <v>271000</v>
      </c>
      <c r="K139" s="10">
        <f t="shared" si="84"/>
        <v>62000</v>
      </c>
      <c r="L139" s="10">
        <f t="shared" si="85"/>
        <v>39000</v>
      </c>
      <c r="M139" s="10">
        <f t="shared" si="86"/>
        <v>17000</v>
      </c>
      <c r="N139" s="10">
        <f t="shared" si="87"/>
        <v>14000</v>
      </c>
      <c r="O139" s="16">
        <f t="shared" si="88"/>
        <v>403000</v>
      </c>
      <c r="P139" s="22">
        <f t="shared" si="89"/>
        <v>361000</v>
      </c>
      <c r="Q139" s="17">
        <f t="shared" si="90"/>
        <v>42000</v>
      </c>
      <c r="R139" s="17">
        <f t="shared" si="91"/>
        <v>28000</v>
      </c>
      <c r="S139" s="8">
        <f t="shared" si="92"/>
        <v>20398</v>
      </c>
      <c r="T139" s="8">
        <f t="shared" si="93"/>
        <v>4667</v>
      </c>
      <c r="U139" s="8">
        <f t="shared" si="94"/>
        <v>2935</v>
      </c>
      <c r="V139" s="8">
        <v>0</v>
      </c>
      <c r="W139" s="9">
        <f t="shared" si="95"/>
        <v>14000</v>
      </c>
      <c r="X139" s="27">
        <f t="shared" si="96"/>
        <v>42000</v>
      </c>
      <c r="Y139" s="9">
        <f t="shared" si="97"/>
        <v>250602</v>
      </c>
      <c r="Z139" s="9">
        <f t="shared" si="98"/>
        <v>57333</v>
      </c>
      <c r="AA139" s="9">
        <f t="shared" si="99"/>
        <v>36065</v>
      </c>
      <c r="AB139" s="9">
        <f t="shared" si="100"/>
        <v>17000</v>
      </c>
      <c r="AC139" s="9">
        <f t="shared" si="101"/>
        <v>0</v>
      </c>
      <c r="AD139" s="27">
        <f t="shared" si="102"/>
        <v>361000</v>
      </c>
      <c r="AE139" s="9">
        <f t="shared" si="103"/>
        <v>270500</v>
      </c>
    </row>
    <row r="140" spans="1:31" x14ac:dyDescent="0.25">
      <c r="A140" s="15" t="s">
        <v>29</v>
      </c>
      <c r="B140" s="15" t="s">
        <v>301</v>
      </c>
      <c r="C140" s="15" t="s">
        <v>302</v>
      </c>
      <c r="D140" s="10" t="s">
        <v>13</v>
      </c>
      <c r="E140" s="10" t="s">
        <v>72</v>
      </c>
      <c r="F140" s="10" t="s">
        <v>77</v>
      </c>
      <c r="G140" s="10" t="s">
        <v>74</v>
      </c>
      <c r="H140" s="10" t="s">
        <v>79</v>
      </c>
      <c r="I140" s="10" t="s">
        <v>75</v>
      </c>
      <c r="J140" s="10">
        <f t="shared" si="83"/>
        <v>179000</v>
      </c>
      <c r="K140" s="10">
        <f t="shared" si="84"/>
        <v>41000</v>
      </c>
      <c r="L140" s="10">
        <f t="shared" si="85"/>
        <v>26000</v>
      </c>
      <c r="M140" s="10">
        <f t="shared" si="86"/>
        <v>11000</v>
      </c>
      <c r="N140" s="10">
        <f t="shared" si="87"/>
        <v>9000</v>
      </c>
      <c r="O140" s="16">
        <f t="shared" si="88"/>
        <v>266000</v>
      </c>
      <c r="P140" s="22">
        <f t="shared" si="89"/>
        <v>239000</v>
      </c>
      <c r="Q140" s="17">
        <f t="shared" si="90"/>
        <v>27000</v>
      </c>
      <c r="R140" s="17">
        <f t="shared" si="91"/>
        <v>18000</v>
      </c>
      <c r="S140" s="8">
        <f t="shared" si="92"/>
        <v>13098</v>
      </c>
      <c r="T140" s="8">
        <f t="shared" si="93"/>
        <v>3000</v>
      </c>
      <c r="U140" s="8">
        <f t="shared" si="94"/>
        <v>1902</v>
      </c>
      <c r="V140" s="8">
        <v>0</v>
      </c>
      <c r="W140" s="9">
        <f t="shared" si="95"/>
        <v>9000</v>
      </c>
      <c r="X140" s="27">
        <f t="shared" si="96"/>
        <v>27000</v>
      </c>
      <c r="Y140" s="9">
        <f t="shared" si="97"/>
        <v>165902</v>
      </c>
      <c r="Z140" s="9">
        <f t="shared" si="98"/>
        <v>38000</v>
      </c>
      <c r="AA140" s="9">
        <f t="shared" si="99"/>
        <v>24098</v>
      </c>
      <c r="AB140" s="9">
        <f t="shared" si="100"/>
        <v>11000</v>
      </c>
      <c r="AC140" s="9">
        <f t="shared" si="101"/>
        <v>0</v>
      </c>
      <c r="AD140" s="27">
        <f t="shared" si="102"/>
        <v>239000</v>
      </c>
      <c r="AE140" s="9">
        <f t="shared" si="103"/>
        <v>178500</v>
      </c>
    </row>
    <row r="141" spans="1:31" x14ac:dyDescent="0.25">
      <c r="A141" s="15" t="s">
        <v>203</v>
      </c>
      <c r="B141" s="15" t="s">
        <v>204</v>
      </c>
      <c r="C141" s="15" t="s">
        <v>205</v>
      </c>
      <c r="D141" s="10" t="s">
        <v>12</v>
      </c>
      <c r="E141" s="10" t="s">
        <v>76</v>
      </c>
      <c r="F141" s="10" t="s">
        <v>84</v>
      </c>
      <c r="G141" s="10" t="s">
        <v>78</v>
      </c>
      <c r="H141" s="10" t="s">
        <v>79</v>
      </c>
      <c r="I141" s="10" t="s">
        <v>75</v>
      </c>
      <c r="J141" s="10">
        <f t="shared" si="83"/>
        <v>265000</v>
      </c>
      <c r="K141" s="10">
        <f t="shared" si="84"/>
        <v>61000</v>
      </c>
      <c r="L141" s="10">
        <f t="shared" si="85"/>
        <v>38000</v>
      </c>
      <c r="M141" s="10">
        <f t="shared" si="86"/>
        <v>16000</v>
      </c>
      <c r="N141" s="10">
        <f t="shared" si="87"/>
        <v>13000</v>
      </c>
      <c r="O141" s="16">
        <f t="shared" si="88"/>
        <v>393000</v>
      </c>
      <c r="P141" s="22">
        <f t="shared" si="89"/>
        <v>354000</v>
      </c>
      <c r="Q141" s="17">
        <f t="shared" si="90"/>
        <v>39000</v>
      </c>
      <c r="R141" s="17">
        <f t="shared" si="91"/>
        <v>26000</v>
      </c>
      <c r="S141" s="8">
        <f t="shared" si="92"/>
        <v>18929</v>
      </c>
      <c r="T141" s="8">
        <f t="shared" si="93"/>
        <v>4357</v>
      </c>
      <c r="U141" s="8">
        <f t="shared" si="94"/>
        <v>2714</v>
      </c>
      <c r="V141" s="8">
        <v>0</v>
      </c>
      <c r="W141" s="9">
        <f t="shared" si="95"/>
        <v>13000</v>
      </c>
      <c r="X141" s="27">
        <f t="shared" si="96"/>
        <v>39000</v>
      </c>
      <c r="Y141" s="9">
        <f t="shared" si="97"/>
        <v>246071</v>
      </c>
      <c r="Z141" s="9">
        <f t="shared" si="98"/>
        <v>56643</v>
      </c>
      <c r="AA141" s="9">
        <f t="shared" si="99"/>
        <v>35286</v>
      </c>
      <c r="AB141" s="9">
        <f t="shared" si="100"/>
        <v>16000</v>
      </c>
      <c r="AC141" s="9">
        <f t="shared" si="101"/>
        <v>0</v>
      </c>
      <c r="AD141" s="27">
        <f t="shared" si="102"/>
        <v>354000</v>
      </c>
      <c r="AE141" s="9">
        <f t="shared" si="103"/>
        <v>264500</v>
      </c>
    </row>
    <row r="142" spans="1:31" x14ac:dyDescent="0.25">
      <c r="A142" s="15" t="s">
        <v>29</v>
      </c>
      <c r="B142" s="15" t="s">
        <v>356</v>
      </c>
      <c r="C142" s="15" t="s">
        <v>357</v>
      </c>
      <c r="D142" s="10" t="s">
        <v>12</v>
      </c>
      <c r="E142" s="10" t="s">
        <v>83</v>
      </c>
      <c r="F142" s="31" t="s">
        <v>77</v>
      </c>
      <c r="G142" s="31" t="s">
        <v>78</v>
      </c>
      <c r="H142" s="10" t="s">
        <v>79</v>
      </c>
      <c r="I142" s="10" t="s">
        <v>75</v>
      </c>
      <c r="J142" s="10">
        <f t="shared" si="83"/>
        <v>484000</v>
      </c>
      <c r="K142" s="10">
        <f t="shared" si="84"/>
        <v>111000</v>
      </c>
      <c r="L142" s="10">
        <f t="shared" si="85"/>
        <v>70000</v>
      </c>
      <c r="M142" s="10">
        <f t="shared" si="86"/>
        <v>30000</v>
      </c>
      <c r="N142" s="10">
        <f t="shared" si="87"/>
        <v>25000</v>
      </c>
      <c r="O142" s="16">
        <f t="shared" si="88"/>
        <v>720000</v>
      </c>
      <c r="P142" s="22">
        <f t="shared" si="89"/>
        <v>645000</v>
      </c>
      <c r="Q142" s="17">
        <f t="shared" si="90"/>
        <v>75000</v>
      </c>
      <c r="R142" s="17">
        <f t="shared" si="91"/>
        <v>50000</v>
      </c>
      <c r="S142" s="8">
        <f t="shared" si="92"/>
        <v>36391</v>
      </c>
      <c r="T142" s="8">
        <f t="shared" si="93"/>
        <v>8346</v>
      </c>
      <c r="U142" s="8">
        <f t="shared" si="94"/>
        <v>5263</v>
      </c>
      <c r="V142" s="8">
        <v>0</v>
      </c>
      <c r="W142" s="9">
        <f t="shared" si="95"/>
        <v>25000</v>
      </c>
      <c r="X142" s="27">
        <f t="shared" si="96"/>
        <v>75000</v>
      </c>
      <c r="Y142" s="9">
        <f t="shared" si="97"/>
        <v>447609</v>
      </c>
      <c r="Z142" s="9">
        <f t="shared" si="98"/>
        <v>102654</v>
      </c>
      <c r="AA142" s="9">
        <f t="shared" si="99"/>
        <v>64737</v>
      </c>
      <c r="AB142" s="9">
        <f t="shared" si="100"/>
        <v>30000</v>
      </c>
      <c r="AC142" s="9">
        <f t="shared" si="101"/>
        <v>0</v>
      </c>
      <c r="AD142" s="27">
        <f t="shared" si="102"/>
        <v>645000</v>
      </c>
      <c r="AE142" s="9">
        <f t="shared" si="103"/>
        <v>483500</v>
      </c>
    </row>
    <row r="143" spans="1:31" x14ac:dyDescent="0.25">
      <c r="A143" s="15" t="s">
        <v>249</v>
      </c>
      <c r="B143" s="15" t="s">
        <v>250</v>
      </c>
      <c r="C143" s="15" t="s">
        <v>251</v>
      </c>
      <c r="D143" s="10" t="s">
        <v>13</v>
      </c>
      <c r="E143" s="10" t="s">
        <v>76</v>
      </c>
      <c r="F143" s="10" t="s">
        <v>84</v>
      </c>
      <c r="G143" s="10" t="s">
        <v>78</v>
      </c>
      <c r="H143" s="10" t="s">
        <v>79</v>
      </c>
      <c r="I143" s="10" t="s">
        <v>75</v>
      </c>
      <c r="J143" s="10">
        <f t="shared" si="83"/>
        <v>537000</v>
      </c>
      <c r="K143" s="10">
        <f t="shared" si="84"/>
        <v>124000</v>
      </c>
      <c r="L143" s="10">
        <f t="shared" si="85"/>
        <v>78000</v>
      </c>
      <c r="M143" s="10">
        <f t="shared" si="86"/>
        <v>34000</v>
      </c>
      <c r="N143" s="10">
        <f t="shared" si="87"/>
        <v>28000</v>
      </c>
      <c r="O143" s="16">
        <f t="shared" si="88"/>
        <v>801000</v>
      </c>
      <c r="P143" s="22">
        <f t="shared" si="89"/>
        <v>717000</v>
      </c>
      <c r="Q143" s="17">
        <f t="shared" si="90"/>
        <v>84000</v>
      </c>
      <c r="R143" s="17">
        <f t="shared" si="91"/>
        <v>56000</v>
      </c>
      <c r="S143" s="8">
        <f t="shared" si="92"/>
        <v>40693</v>
      </c>
      <c r="T143" s="8">
        <f t="shared" si="93"/>
        <v>9396</v>
      </c>
      <c r="U143" s="8">
        <f t="shared" si="94"/>
        <v>5911</v>
      </c>
      <c r="V143" s="8">
        <v>0</v>
      </c>
      <c r="W143" s="9">
        <f t="shared" si="95"/>
        <v>28000</v>
      </c>
      <c r="X143" s="27">
        <f t="shared" si="96"/>
        <v>84000</v>
      </c>
      <c r="Y143" s="9">
        <f t="shared" si="97"/>
        <v>496307</v>
      </c>
      <c r="Z143" s="9">
        <f t="shared" si="98"/>
        <v>114604</v>
      </c>
      <c r="AA143" s="9">
        <f t="shared" si="99"/>
        <v>72089</v>
      </c>
      <c r="AB143" s="9">
        <f t="shared" si="100"/>
        <v>34000</v>
      </c>
      <c r="AC143" s="9">
        <f t="shared" si="101"/>
        <v>0</v>
      </c>
      <c r="AD143" s="27">
        <f t="shared" si="102"/>
        <v>717000</v>
      </c>
      <c r="AE143" s="9">
        <f t="shared" si="103"/>
        <v>536500</v>
      </c>
    </row>
    <row r="144" spans="1:31" x14ac:dyDescent="0.25">
      <c r="A144" s="15" t="s">
        <v>286</v>
      </c>
      <c r="B144" s="15" t="s">
        <v>284</v>
      </c>
      <c r="C144" s="15" t="s">
        <v>287</v>
      </c>
      <c r="D144" s="10" t="s">
        <v>13</v>
      </c>
      <c r="E144" s="10" t="s">
        <v>76</v>
      </c>
      <c r="F144" s="30" t="s">
        <v>77</v>
      </c>
      <c r="G144" s="30" t="s">
        <v>78</v>
      </c>
      <c r="H144" s="10" t="s">
        <v>79</v>
      </c>
      <c r="I144" s="10" t="s">
        <v>75</v>
      </c>
      <c r="J144" s="10">
        <f t="shared" si="83"/>
        <v>925000</v>
      </c>
      <c r="K144" s="10">
        <f t="shared" si="84"/>
        <v>213000</v>
      </c>
      <c r="L144" s="10">
        <f t="shared" si="85"/>
        <v>134000</v>
      </c>
      <c r="M144" s="10">
        <f t="shared" si="86"/>
        <v>58000</v>
      </c>
      <c r="N144" s="10">
        <f t="shared" si="87"/>
        <v>48000</v>
      </c>
      <c r="O144" s="16">
        <f t="shared" si="88"/>
        <v>1378000</v>
      </c>
      <c r="P144" s="22">
        <f t="shared" si="89"/>
        <v>1234000</v>
      </c>
      <c r="Q144" s="17">
        <f t="shared" si="90"/>
        <v>144000</v>
      </c>
      <c r="R144" s="17">
        <f t="shared" si="91"/>
        <v>96000</v>
      </c>
      <c r="S144" s="8">
        <f t="shared" si="92"/>
        <v>69811</v>
      </c>
      <c r="T144" s="8">
        <f t="shared" si="93"/>
        <v>16075</v>
      </c>
      <c r="U144" s="8">
        <f t="shared" si="94"/>
        <v>10113</v>
      </c>
      <c r="V144" s="8">
        <v>0</v>
      </c>
      <c r="W144" s="9">
        <f t="shared" si="95"/>
        <v>48000</v>
      </c>
      <c r="X144" s="27">
        <f t="shared" si="96"/>
        <v>143999</v>
      </c>
      <c r="Y144" s="9">
        <f t="shared" si="97"/>
        <v>855189</v>
      </c>
      <c r="Z144" s="9">
        <f t="shared" si="98"/>
        <v>196925</v>
      </c>
      <c r="AA144" s="9">
        <f t="shared" si="99"/>
        <v>123887</v>
      </c>
      <c r="AB144" s="9">
        <f t="shared" si="100"/>
        <v>58000</v>
      </c>
      <c r="AC144" s="9">
        <f t="shared" si="101"/>
        <v>0</v>
      </c>
      <c r="AD144" s="27">
        <f t="shared" si="102"/>
        <v>1234001</v>
      </c>
      <c r="AE144" s="9">
        <f t="shared" si="103"/>
        <v>924500</v>
      </c>
    </row>
    <row r="145" spans="1:31" x14ac:dyDescent="0.25">
      <c r="A145" s="15" t="s">
        <v>176</v>
      </c>
      <c r="B145" s="15" t="s">
        <v>177</v>
      </c>
      <c r="C145" s="15" t="s">
        <v>178</v>
      </c>
      <c r="D145" s="10" t="s">
        <v>13</v>
      </c>
      <c r="E145" s="10" t="s">
        <v>83</v>
      </c>
      <c r="F145" s="10" t="s">
        <v>77</v>
      </c>
      <c r="G145" s="10" t="s">
        <v>78</v>
      </c>
      <c r="H145" s="10" t="s">
        <v>79</v>
      </c>
      <c r="I145" s="10" t="s">
        <v>75</v>
      </c>
      <c r="J145" s="10">
        <f t="shared" si="83"/>
        <v>927000</v>
      </c>
      <c r="K145" s="10">
        <f t="shared" si="84"/>
        <v>213000</v>
      </c>
      <c r="L145" s="10">
        <f t="shared" si="85"/>
        <v>134000</v>
      </c>
      <c r="M145" s="10">
        <f t="shared" si="86"/>
        <v>58000</v>
      </c>
      <c r="N145" s="10">
        <f t="shared" si="87"/>
        <v>48000</v>
      </c>
      <c r="O145" s="16">
        <f t="shared" si="88"/>
        <v>1380000</v>
      </c>
      <c r="P145" s="22">
        <f t="shared" si="89"/>
        <v>1236000</v>
      </c>
      <c r="Q145" s="17">
        <f t="shared" si="90"/>
        <v>144000</v>
      </c>
      <c r="R145" s="17">
        <f t="shared" si="91"/>
        <v>96000</v>
      </c>
      <c r="S145" s="8">
        <f t="shared" si="92"/>
        <v>69852</v>
      </c>
      <c r="T145" s="8">
        <f t="shared" si="93"/>
        <v>16050</v>
      </c>
      <c r="U145" s="8">
        <f t="shared" si="94"/>
        <v>10097</v>
      </c>
      <c r="V145" s="8">
        <v>0</v>
      </c>
      <c r="W145" s="9">
        <f t="shared" si="95"/>
        <v>48000</v>
      </c>
      <c r="X145" s="27">
        <f t="shared" si="96"/>
        <v>143999</v>
      </c>
      <c r="Y145" s="9">
        <f t="shared" si="97"/>
        <v>857148</v>
      </c>
      <c r="Z145" s="9">
        <f t="shared" si="98"/>
        <v>196950</v>
      </c>
      <c r="AA145" s="9">
        <f t="shared" si="99"/>
        <v>123903</v>
      </c>
      <c r="AB145" s="9">
        <f t="shared" si="100"/>
        <v>58000</v>
      </c>
      <c r="AC145" s="9">
        <f t="shared" si="101"/>
        <v>0</v>
      </c>
      <c r="AD145" s="27">
        <f t="shared" si="102"/>
        <v>1236001</v>
      </c>
      <c r="AE145" s="9">
        <f t="shared" si="103"/>
        <v>926500</v>
      </c>
    </row>
    <row r="146" spans="1:31" x14ac:dyDescent="0.25">
      <c r="A146" s="15" t="s">
        <v>288</v>
      </c>
      <c r="B146" s="15" t="s">
        <v>289</v>
      </c>
      <c r="C146" s="15" t="s">
        <v>290</v>
      </c>
      <c r="D146" s="10" t="s">
        <v>15</v>
      </c>
      <c r="E146" s="10" t="s">
        <v>72</v>
      </c>
      <c r="F146" s="10" t="s">
        <v>77</v>
      </c>
      <c r="G146" s="10" t="s">
        <v>74</v>
      </c>
      <c r="H146" s="10" t="s">
        <v>79</v>
      </c>
      <c r="I146" s="10" t="s">
        <v>75</v>
      </c>
      <c r="J146" s="10">
        <f t="shared" si="83"/>
        <v>238000</v>
      </c>
      <c r="K146" s="10">
        <f t="shared" si="84"/>
        <v>55000</v>
      </c>
      <c r="L146" s="10">
        <f t="shared" si="85"/>
        <v>35000</v>
      </c>
      <c r="M146" s="10">
        <f t="shared" si="86"/>
        <v>15000</v>
      </c>
      <c r="N146" s="10">
        <f t="shared" si="87"/>
        <v>12000</v>
      </c>
      <c r="O146" s="16">
        <f t="shared" si="88"/>
        <v>355000</v>
      </c>
      <c r="P146" s="22">
        <f t="shared" si="89"/>
        <v>319000</v>
      </c>
      <c r="Q146" s="17">
        <f t="shared" si="90"/>
        <v>36000</v>
      </c>
      <c r="R146" s="17">
        <f t="shared" si="91"/>
        <v>24000</v>
      </c>
      <c r="S146" s="8">
        <f t="shared" si="92"/>
        <v>17415</v>
      </c>
      <c r="T146" s="8">
        <f t="shared" si="93"/>
        <v>4024</v>
      </c>
      <c r="U146" s="8">
        <f t="shared" si="94"/>
        <v>2561</v>
      </c>
      <c r="V146" s="8">
        <v>0</v>
      </c>
      <c r="W146" s="9">
        <f t="shared" si="95"/>
        <v>12000</v>
      </c>
      <c r="X146" s="27">
        <f t="shared" si="96"/>
        <v>36000</v>
      </c>
      <c r="Y146" s="9">
        <f t="shared" si="97"/>
        <v>220585</v>
      </c>
      <c r="Z146" s="9">
        <f t="shared" si="98"/>
        <v>50976</v>
      </c>
      <c r="AA146" s="9">
        <f t="shared" si="99"/>
        <v>32439</v>
      </c>
      <c r="AB146" s="9">
        <f t="shared" si="100"/>
        <v>15000</v>
      </c>
      <c r="AC146" s="9">
        <f t="shared" si="101"/>
        <v>0</v>
      </c>
      <c r="AD146" s="27">
        <f t="shared" si="102"/>
        <v>319000</v>
      </c>
      <c r="AE146" s="9">
        <f t="shared" si="103"/>
        <v>237500</v>
      </c>
    </row>
    <row r="147" spans="1:31" x14ac:dyDescent="0.25">
      <c r="A147" s="15"/>
      <c r="B147" s="15"/>
      <c r="C147" s="15"/>
      <c r="D147" s="10" t="s">
        <v>13</v>
      </c>
      <c r="E147" s="10" t="s">
        <v>83</v>
      </c>
      <c r="F147" s="31" t="s">
        <v>77</v>
      </c>
      <c r="G147" s="31" t="s">
        <v>78</v>
      </c>
      <c r="H147" s="10" t="s">
        <v>79</v>
      </c>
      <c r="I147" s="10" t="s">
        <v>75</v>
      </c>
      <c r="J147" s="10" t="e">
        <f t="shared" si="83"/>
        <v>#VALUE!</v>
      </c>
      <c r="K147" s="10" t="e">
        <f t="shared" si="84"/>
        <v>#VALUE!</v>
      </c>
      <c r="L147" s="10" t="e">
        <f t="shared" si="85"/>
        <v>#VALUE!</v>
      </c>
      <c r="M147" s="10" t="e">
        <f t="shared" si="86"/>
        <v>#VALUE!</v>
      </c>
      <c r="N147" s="10" t="e">
        <f t="shared" si="87"/>
        <v>#VALUE!</v>
      </c>
      <c r="O147" s="16" t="e">
        <f t="shared" si="88"/>
        <v>#VALUE!</v>
      </c>
      <c r="P147" s="22" t="e">
        <f t="shared" si="89"/>
        <v>#VALUE!</v>
      </c>
      <c r="Q147" s="17" t="e">
        <f t="shared" si="90"/>
        <v>#VALUE!</v>
      </c>
      <c r="R147" s="17" t="e">
        <f t="shared" si="91"/>
        <v>#VALUE!</v>
      </c>
      <c r="S147" s="8" t="e">
        <f t="shared" si="92"/>
        <v>#VALUE!</v>
      </c>
      <c r="T147" s="8" t="e">
        <f t="shared" si="93"/>
        <v>#VALUE!</v>
      </c>
      <c r="U147" s="8" t="e">
        <f t="shared" si="94"/>
        <v>#VALUE!</v>
      </c>
      <c r="V147" s="8">
        <v>0</v>
      </c>
      <c r="W147" s="9" t="e">
        <f t="shared" si="95"/>
        <v>#VALUE!</v>
      </c>
      <c r="X147" s="27" t="e">
        <f t="shared" si="96"/>
        <v>#VALUE!</v>
      </c>
      <c r="Y147" s="9" t="e">
        <f t="shared" si="97"/>
        <v>#VALUE!</v>
      </c>
      <c r="Z147" s="9" t="e">
        <f t="shared" si="98"/>
        <v>#VALUE!</v>
      </c>
      <c r="AA147" s="9" t="e">
        <f t="shared" si="99"/>
        <v>#VALUE!</v>
      </c>
      <c r="AB147" s="9" t="e">
        <f t="shared" si="100"/>
        <v>#VALUE!</v>
      </c>
      <c r="AC147" s="9" t="e">
        <f t="shared" si="101"/>
        <v>#VALUE!</v>
      </c>
      <c r="AD147" s="27" t="e">
        <f t="shared" si="102"/>
        <v>#VALUE!</v>
      </c>
      <c r="AE147" s="9" t="e">
        <f t="shared" si="103"/>
        <v>#VALUE!</v>
      </c>
    </row>
    <row r="148" spans="1:31" x14ac:dyDescent="0.25">
      <c r="A148" s="15"/>
      <c r="B148" s="15"/>
      <c r="C148" s="15"/>
      <c r="D148" s="10" t="s">
        <v>17</v>
      </c>
      <c r="E148" s="10" t="s">
        <v>72</v>
      </c>
      <c r="F148" s="10" t="s">
        <v>77</v>
      </c>
      <c r="G148" s="10" t="s">
        <v>74</v>
      </c>
      <c r="H148" s="10" t="s">
        <v>79</v>
      </c>
      <c r="I148" s="10" t="s">
        <v>75</v>
      </c>
      <c r="J148" s="10" t="e">
        <f t="shared" si="83"/>
        <v>#VALUE!</v>
      </c>
      <c r="K148" s="10" t="e">
        <f t="shared" si="84"/>
        <v>#VALUE!</v>
      </c>
      <c r="L148" s="10" t="e">
        <f t="shared" si="85"/>
        <v>#VALUE!</v>
      </c>
      <c r="M148" s="10" t="e">
        <f t="shared" si="86"/>
        <v>#VALUE!</v>
      </c>
      <c r="N148" s="10" t="e">
        <f t="shared" si="87"/>
        <v>#VALUE!</v>
      </c>
      <c r="O148" s="16" t="e">
        <f t="shared" si="88"/>
        <v>#VALUE!</v>
      </c>
      <c r="P148" s="22" t="e">
        <f t="shared" si="89"/>
        <v>#VALUE!</v>
      </c>
      <c r="Q148" s="17" t="e">
        <f t="shared" si="90"/>
        <v>#VALUE!</v>
      </c>
      <c r="R148" s="17" t="e">
        <f t="shared" si="91"/>
        <v>#VALUE!</v>
      </c>
      <c r="S148" s="8" t="e">
        <f t="shared" si="92"/>
        <v>#VALUE!</v>
      </c>
      <c r="T148" s="8" t="e">
        <f t="shared" si="93"/>
        <v>#VALUE!</v>
      </c>
      <c r="U148" s="8" t="e">
        <f t="shared" si="94"/>
        <v>#VALUE!</v>
      </c>
      <c r="V148" s="8">
        <v>0</v>
      </c>
      <c r="W148" s="9" t="e">
        <f t="shared" si="95"/>
        <v>#VALUE!</v>
      </c>
      <c r="X148" s="27" t="e">
        <f t="shared" si="96"/>
        <v>#VALUE!</v>
      </c>
      <c r="Y148" s="9" t="e">
        <f t="shared" si="97"/>
        <v>#VALUE!</v>
      </c>
      <c r="Z148" s="9" t="e">
        <f t="shared" si="98"/>
        <v>#VALUE!</v>
      </c>
      <c r="AA148" s="9" t="e">
        <f t="shared" si="99"/>
        <v>#VALUE!</v>
      </c>
      <c r="AB148" s="9" t="e">
        <f t="shared" si="100"/>
        <v>#VALUE!</v>
      </c>
      <c r="AC148" s="9" t="e">
        <f t="shared" si="101"/>
        <v>#VALUE!</v>
      </c>
      <c r="AD148" s="27" t="e">
        <f t="shared" si="102"/>
        <v>#VALUE!</v>
      </c>
      <c r="AE148" s="9" t="e">
        <f t="shared" si="103"/>
        <v>#VALUE!</v>
      </c>
    </row>
    <row r="149" spans="1:31" x14ac:dyDescent="0.25">
      <c r="A149" s="15"/>
      <c r="B149" s="15"/>
      <c r="C149" s="15"/>
      <c r="D149" s="10" t="s">
        <v>18</v>
      </c>
      <c r="E149" s="10" t="s">
        <v>76</v>
      </c>
      <c r="F149" s="10" t="s">
        <v>84</v>
      </c>
      <c r="G149" s="10" t="s">
        <v>78</v>
      </c>
      <c r="H149" s="10" t="s">
        <v>79</v>
      </c>
      <c r="I149" s="10" t="s">
        <v>75</v>
      </c>
      <c r="J149" s="10" t="e">
        <f t="shared" si="83"/>
        <v>#VALUE!</v>
      </c>
      <c r="K149" s="10" t="e">
        <f t="shared" si="84"/>
        <v>#VALUE!</v>
      </c>
      <c r="L149" s="10" t="e">
        <f t="shared" si="85"/>
        <v>#VALUE!</v>
      </c>
      <c r="M149" s="10" t="e">
        <f t="shared" si="86"/>
        <v>#VALUE!</v>
      </c>
      <c r="N149" s="10" t="e">
        <f t="shared" si="87"/>
        <v>#VALUE!</v>
      </c>
      <c r="O149" s="16" t="e">
        <f t="shared" si="88"/>
        <v>#VALUE!</v>
      </c>
      <c r="P149" s="22" t="e">
        <f t="shared" si="89"/>
        <v>#VALUE!</v>
      </c>
      <c r="Q149" s="17" t="e">
        <f t="shared" si="90"/>
        <v>#VALUE!</v>
      </c>
      <c r="R149" s="17" t="e">
        <f t="shared" si="91"/>
        <v>#VALUE!</v>
      </c>
      <c r="S149" s="8" t="e">
        <f t="shared" si="92"/>
        <v>#VALUE!</v>
      </c>
      <c r="T149" s="8" t="e">
        <f t="shared" si="93"/>
        <v>#VALUE!</v>
      </c>
      <c r="U149" s="8" t="e">
        <f t="shared" si="94"/>
        <v>#VALUE!</v>
      </c>
      <c r="V149" s="8">
        <v>0</v>
      </c>
      <c r="W149" s="9" t="e">
        <f t="shared" si="95"/>
        <v>#VALUE!</v>
      </c>
      <c r="X149" s="27" t="e">
        <f t="shared" si="96"/>
        <v>#VALUE!</v>
      </c>
      <c r="Y149" s="9" t="e">
        <f t="shared" si="97"/>
        <v>#VALUE!</v>
      </c>
      <c r="Z149" s="9" t="e">
        <f t="shared" si="98"/>
        <v>#VALUE!</v>
      </c>
      <c r="AA149" s="9" t="e">
        <f t="shared" si="99"/>
        <v>#VALUE!</v>
      </c>
      <c r="AB149" s="9" t="e">
        <f t="shared" si="100"/>
        <v>#VALUE!</v>
      </c>
      <c r="AC149" s="9" t="e">
        <f t="shared" si="101"/>
        <v>#VALUE!</v>
      </c>
      <c r="AD149" s="27" t="e">
        <f t="shared" si="102"/>
        <v>#VALUE!</v>
      </c>
      <c r="AE149" s="9" t="e">
        <f t="shared" si="103"/>
        <v>#VALUE!</v>
      </c>
    </row>
    <row r="150" spans="1:31" x14ac:dyDescent="0.25">
      <c r="A150" s="15"/>
      <c r="B150" s="15"/>
      <c r="C150" s="15"/>
      <c r="D150" s="10" t="s">
        <v>11</v>
      </c>
      <c r="E150" s="10" t="s">
        <v>76</v>
      </c>
      <c r="F150" s="10" t="s">
        <v>84</v>
      </c>
      <c r="G150" s="10" t="s">
        <v>78</v>
      </c>
      <c r="H150" s="10" t="s">
        <v>79</v>
      </c>
      <c r="I150" s="10" t="s">
        <v>75</v>
      </c>
      <c r="J150" s="10" t="e">
        <f t="shared" si="83"/>
        <v>#VALUE!</v>
      </c>
      <c r="K150" s="10" t="e">
        <f t="shared" si="84"/>
        <v>#VALUE!</v>
      </c>
      <c r="L150" s="10" t="e">
        <f t="shared" si="85"/>
        <v>#VALUE!</v>
      </c>
      <c r="M150" s="10" t="e">
        <f t="shared" si="86"/>
        <v>#VALUE!</v>
      </c>
      <c r="N150" s="10" t="e">
        <f t="shared" si="87"/>
        <v>#VALUE!</v>
      </c>
      <c r="O150" s="16" t="e">
        <f t="shared" si="88"/>
        <v>#VALUE!</v>
      </c>
      <c r="P150" s="22" t="e">
        <f t="shared" si="89"/>
        <v>#VALUE!</v>
      </c>
      <c r="Q150" s="17" t="e">
        <f t="shared" si="90"/>
        <v>#VALUE!</v>
      </c>
      <c r="R150" s="17" t="e">
        <f t="shared" si="91"/>
        <v>#VALUE!</v>
      </c>
      <c r="S150" s="8" t="e">
        <f t="shared" si="92"/>
        <v>#VALUE!</v>
      </c>
      <c r="T150" s="8" t="e">
        <f t="shared" si="93"/>
        <v>#VALUE!</v>
      </c>
      <c r="U150" s="8" t="e">
        <f t="shared" si="94"/>
        <v>#VALUE!</v>
      </c>
      <c r="V150" s="8">
        <v>0</v>
      </c>
      <c r="W150" s="9" t="e">
        <f t="shared" si="95"/>
        <v>#VALUE!</v>
      </c>
      <c r="X150" s="27" t="e">
        <f t="shared" si="96"/>
        <v>#VALUE!</v>
      </c>
      <c r="Y150" s="9" t="e">
        <f t="shared" si="97"/>
        <v>#VALUE!</v>
      </c>
      <c r="Z150" s="9" t="e">
        <f t="shared" si="98"/>
        <v>#VALUE!</v>
      </c>
      <c r="AA150" s="9" t="e">
        <f t="shared" si="99"/>
        <v>#VALUE!</v>
      </c>
      <c r="AB150" s="9" t="e">
        <f t="shared" si="100"/>
        <v>#VALUE!</v>
      </c>
      <c r="AC150" s="9" t="e">
        <f t="shared" si="101"/>
        <v>#VALUE!</v>
      </c>
      <c r="AD150" s="27" t="e">
        <f t="shared" si="102"/>
        <v>#VALUE!</v>
      </c>
      <c r="AE150" s="9" t="e">
        <f t="shared" si="103"/>
        <v>#VALUE!</v>
      </c>
    </row>
    <row r="151" spans="1:31" x14ac:dyDescent="0.25">
      <c r="A151" s="15"/>
      <c r="B151" s="15"/>
      <c r="C151" s="15"/>
      <c r="D151" s="10" t="s">
        <v>14</v>
      </c>
      <c r="E151" s="10" t="s">
        <v>72</v>
      </c>
      <c r="F151" s="10" t="s">
        <v>77</v>
      </c>
      <c r="G151" s="10" t="s">
        <v>74</v>
      </c>
      <c r="H151" s="10" t="s">
        <v>79</v>
      </c>
      <c r="I151" s="10" t="s">
        <v>75</v>
      </c>
      <c r="J151" s="10" t="e">
        <f t="shared" si="83"/>
        <v>#VALUE!</v>
      </c>
      <c r="K151" s="10" t="e">
        <f t="shared" si="84"/>
        <v>#VALUE!</v>
      </c>
      <c r="L151" s="10" t="e">
        <f t="shared" si="85"/>
        <v>#VALUE!</v>
      </c>
      <c r="M151" s="10" t="e">
        <f t="shared" si="86"/>
        <v>#VALUE!</v>
      </c>
      <c r="N151" s="10" t="e">
        <f t="shared" si="87"/>
        <v>#VALUE!</v>
      </c>
      <c r="O151" s="16" t="e">
        <f t="shared" si="88"/>
        <v>#VALUE!</v>
      </c>
      <c r="P151" s="22" t="e">
        <f t="shared" si="89"/>
        <v>#VALUE!</v>
      </c>
      <c r="Q151" s="17" t="e">
        <f t="shared" si="90"/>
        <v>#VALUE!</v>
      </c>
      <c r="R151" s="17" t="e">
        <f t="shared" si="91"/>
        <v>#VALUE!</v>
      </c>
      <c r="S151" s="8" t="e">
        <f t="shared" si="92"/>
        <v>#VALUE!</v>
      </c>
      <c r="T151" s="8" t="e">
        <f t="shared" si="93"/>
        <v>#VALUE!</v>
      </c>
      <c r="U151" s="8" t="e">
        <f t="shared" si="94"/>
        <v>#VALUE!</v>
      </c>
      <c r="V151" s="8">
        <v>0</v>
      </c>
      <c r="W151" s="9" t="e">
        <f t="shared" si="95"/>
        <v>#VALUE!</v>
      </c>
      <c r="X151" s="27" t="e">
        <f t="shared" si="96"/>
        <v>#VALUE!</v>
      </c>
      <c r="Y151" s="9" t="e">
        <f t="shared" si="97"/>
        <v>#VALUE!</v>
      </c>
      <c r="Z151" s="9" t="e">
        <f t="shared" si="98"/>
        <v>#VALUE!</v>
      </c>
      <c r="AA151" s="9" t="e">
        <f t="shared" si="99"/>
        <v>#VALUE!</v>
      </c>
      <c r="AB151" s="9" t="e">
        <f t="shared" si="100"/>
        <v>#VALUE!</v>
      </c>
      <c r="AC151" s="9" t="e">
        <f t="shared" si="101"/>
        <v>#VALUE!</v>
      </c>
      <c r="AD151" s="27" t="e">
        <f t="shared" si="102"/>
        <v>#VALUE!</v>
      </c>
      <c r="AE151" s="9" t="e">
        <f t="shared" si="103"/>
        <v>#VALUE!</v>
      </c>
    </row>
    <row r="152" spans="1:31" x14ac:dyDescent="0.25">
      <c r="A152" s="15"/>
      <c r="B152" s="15"/>
      <c r="C152" s="15"/>
      <c r="D152" s="10" t="s">
        <v>12</v>
      </c>
      <c r="E152" s="10" t="s">
        <v>83</v>
      </c>
      <c r="F152" s="31" t="s">
        <v>77</v>
      </c>
      <c r="G152" s="31" t="s">
        <v>78</v>
      </c>
      <c r="H152" s="10" t="s">
        <v>79</v>
      </c>
      <c r="I152" s="10" t="s">
        <v>75</v>
      </c>
      <c r="J152" s="10" t="e">
        <f t="shared" si="83"/>
        <v>#VALUE!</v>
      </c>
      <c r="K152" s="10" t="e">
        <f t="shared" si="84"/>
        <v>#VALUE!</v>
      </c>
      <c r="L152" s="10" t="e">
        <f t="shared" si="85"/>
        <v>#VALUE!</v>
      </c>
      <c r="M152" s="10" t="e">
        <f t="shared" si="86"/>
        <v>#VALUE!</v>
      </c>
      <c r="N152" s="10" t="e">
        <f t="shared" si="87"/>
        <v>#VALUE!</v>
      </c>
      <c r="O152" s="16" t="e">
        <f t="shared" si="88"/>
        <v>#VALUE!</v>
      </c>
      <c r="P152" s="22" t="e">
        <f t="shared" si="89"/>
        <v>#VALUE!</v>
      </c>
      <c r="Q152" s="17" t="e">
        <f t="shared" si="90"/>
        <v>#VALUE!</v>
      </c>
      <c r="R152" s="17" t="e">
        <f t="shared" si="91"/>
        <v>#VALUE!</v>
      </c>
      <c r="S152" s="8" t="e">
        <f t="shared" si="92"/>
        <v>#VALUE!</v>
      </c>
      <c r="T152" s="8" t="e">
        <f t="shared" si="93"/>
        <v>#VALUE!</v>
      </c>
      <c r="U152" s="8" t="e">
        <f t="shared" si="94"/>
        <v>#VALUE!</v>
      </c>
      <c r="V152" s="8">
        <v>0</v>
      </c>
      <c r="W152" s="9" t="e">
        <f t="shared" si="95"/>
        <v>#VALUE!</v>
      </c>
      <c r="X152" s="27" t="e">
        <f t="shared" si="96"/>
        <v>#VALUE!</v>
      </c>
      <c r="Y152" s="9" t="e">
        <f t="shared" si="97"/>
        <v>#VALUE!</v>
      </c>
      <c r="Z152" s="9" t="e">
        <f t="shared" si="98"/>
        <v>#VALUE!</v>
      </c>
      <c r="AA152" s="9" t="e">
        <f t="shared" si="99"/>
        <v>#VALUE!</v>
      </c>
      <c r="AB152" s="9" t="e">
        <f t="shared" si="100"/>
        <v>#VALUE!</v>
      </c>
      <c r="AC152" s="9" t="e">
        <f t="shared" si="101"/>
        <v>#VALUE!</v>
      </c>
      <c r="AD152" s="27" t="e">
        <f t="shared" si="102"/>
        <v>#VALUE!</v>
      </c>
      <c r="AE152" s="9" t="e">
        <f t="shared" si="103"/>
        <v>#VALUE!</v>
      </c>
    </row>
    <row r="153" spans="1:31" x14ac:dyDescent="0.25">
      <c r="A153" s="15"/>
      <c r="B153" s="15"/>
      <c r="C153" s="15"/>
      <c r="D153" s="10" t="s">
        <v>17</v>
      </c>
      <c r="E153" s="10" t="s">
        <v>83</v>
      </c>
      <c r="F153" s="10" t="s">
        <v>77</v>
      </c>
      <c r="G153" s="10" t="s">
        <v>78</v>
      </c>
      <c r="H153" s="10" t="s">
        <v>79</v>
      </c>
      <c r="I153" s="10" t="s">
        <v>75</v>
      </c>
      <c r="J153" s="10" t="e">
        <f t="shared" si="83"/>
        <v>#VALUE!</v>
      </c>
      <c r="K153" s="10" t="e">
        <f t="shared" si="84"/>
        <v>#VALUE!</v>
      </c>
      <c r="L153" s="10" t="e">
        <f t="shared" si="85"/>
        <v>#VALUE!</v>
      </c>
      <c r="M153" s="10" t="e">
        <f t="shared" si="86"/>
        <v>#VALUE!</v>
      </c>
      <c r="N153" s="10" t="e">
        <f t="shared" si="87"/>
        <v>#VALUE!</v>
      </c>
      <c r="O153" s="16" t="e">
        <f t="shared" si="88"/>
        <v>#VALUE!</v>
      </c>
      <c r="P153" s="22" t="e">
        <f t="shared" si="89"/>
        <v>#VALUE!</v>
      </c>
      <c r="Q153" s="17" t="e">
        <f t="shared" si="90"/>
        <v>#VALUE!</v>
      </c>
      <c r="R153" s="17" t="e">
        <f t="shared" si="91"/>
        <v>#VALUE!</v>
      </c>
      <c r="S153" s="8" t="e">
        <f t="shared" si="92"/>
        <v>#VALUE!</v>
      </c>
      <c r="T153" s="8" t="e">
        <f t="shared" si="93"/>
        <v>#VALUE!</v>
      </c>
      <c r="U153" s="8" t="e">
        <f t="shared" si="94"/>
        <v>#VALUE!</v>
      </c>
      <c r="V153" s="8">
        <v>0</v>
      </c>
      <c r="W153" s="9" t="e">
        <f t="shared" si="95"/>
        <v>#VALUE!</v>
      </c>
      <c r="X153" s="27" t="e">
        <f t="shared" si="96"/>
        <v>#VALUE!</v>
      </c>
      <c r="Y153" s="9" t="e">
        <f t="shared" si="97"/>
        <v>#VALUE!</v>
      </c>
      <c r="Z153" s="9" t="e">
        <f t="shared" si="98"/>
        <v>#VALUE!</v>
      </c>
      <c r="AA153" s="9" t="e">
        <f t="shared" si="99"/>
        <v>#VALUE!</v>
      </c>
      <c r="AB153" s="9" t="e">
        <f t="shared" si="100"/>
        <v>#VALUE!</v>
      </c>
      <c r="AC153" s="9" t="e">
        <f t="shared" si="101"/>
        <v>#VALUE!</v>
      </c>
      <c r="AD153" s="27" t="e">
        <f t="shared" si="102"/>
        <v>#VALUE!</v>
      </c>
      <c r="AE153" s="9" t="e">
        <f t="shared" si="103"/>
        <v>#VALUE!</v>
      </c>
    </row>
    <row r="154" spans="1:31" x14ac:dyDescent="0.25">
      <c r="A154" s="15"/>
      <c r="B154" s="15"/>
      <c r="C154" s="15"/>
      <c r="D154" s="10" t="s">
        <v>16</v>
      </c>
      <c r="E154" s="10" t="s">
        <v>76</v>
      </c>
      <c r="F154" s="10" t="s">
        <v>84</v>
      </c>
      <c r="G154" s="10" t="s">
        <v>78</v>
      </c>
      <c r="H154" s="10" t="s">
        <v>79</v>
      </c>
      <c r="I154" s="10" t="s">
        <v>75</v>
      </c>
      <c r="J154" s="10" t="e">
        <f t="shared" si="83"/>
        <v>#VALUE!</v>
      </c>
      <c r="K154" s="10" t="e">
        <f t="shared" si="84"/>
        <v>#VALUE!</v>
      </c>
      <c r="L154" s="10" t="e">
        <f t="shared" si="85"/>
        <v>#VALUE!</v>
      </c>
      <c r="M154" s="10" t="e">
        <f t="shared" si="86"/>
        <v>#VALUE!</v>
      </c>
      <c r="N154" s="10" t="e">
        <f t="shared" si="87"/>
        <v>#VALUE!</v>
      </c>
      <c r="O154" s="16" t="e">
        <f t="shared" si="88"/>
        <v>#VALUE!</v>
      </c>
      <c r="P154" s="22" t="e">
        <f t="shared" si="89"/>
        <v>#VALUE!</v>
      </c>
      <c r="Q154" s="17" t="e">
        <f t="shared" si="90"/>
        <v>#VALUE!</v>
      </c>
      <c r="R154" s="17" t="e">
        <f t="shared" si="91"/>
        <v>#VALUE!</v>
      </c>
      <c r="S154" s="8" t="e">
        <f t="shared" si="92"/>
        <v>#VALUE!</v>
      </c>
      <c r="T154" s="8" t="e">
        <f t="shared" si="93"/>
        <v>#VALUE!</v>
      </c>
      <c r="U154" s="8" t="e">
        <f t="shared" si="94"/>
        <v>#VALUE!</v>
      </c>
      <c r="V154" s="8">
        <v>0</v>
      </c>
      <c r="W154" s="9" t="e">
        <f t="shared" si="95"/>
        <v>#VALUE!</v>
      </c>
      <c r="X154" s="27" t="e">
        <f t="shared" si="96"/>
        <v>#VALUE!</v>
      </c>
      <c r="Y154" s="9" t="e">
        <f t="shared" si="97"/>
        <v>#VALUE!</v>
      </c>
      <c r="Z154" s="9" t="e">
        <f t="shared" si="98"/>
        <v>#VALUE!</v>
      </c>
      <c r="AA154" s="9" t="e">
        <f t="shared" si="99"/>
        <v>#VALUE!</v>
      </c>
      <c r="AB154" s="9" t="e">
        <f t="shared" si="100"/>
        <v>#VALUE!</v>
      </c>
      <c r="AC154" s="9" t="e">
        <f t="shared" si="101"/>
        <v>#VALUE!</v>
      </c>
      <c r="AD154" s="27" t="e">
        <f t="shared" si="102"/>
        <v>#VALUE!</v>
      </c>
      <c r="AE154" s="9" t="e">
        <f t="shared" si="103"/>
        <v>#VALUE!</v>
      </c>
    </row>
    <row r="155" spans="1:31" x14ac:dyDescent="0.25">
      <c r="A155" s="15"/>
      <c r="B155" s="15"/>
      <c r="C155" s="15"/>
      <c r="D155" s="10" t="s">
        <v>15</v>
      </c>
      <c r="E155" s="10" t="s">
        <v>83</v>
      </c>
      <c r="F155" s="10" t="s">
        <v>77</v>
      </c>
      <c r="G155" s="10" t="s">
        <v>78</v>
      </c>
      <c r="H155" s="10" t="s">
        <v>79</v>
      </c>
      <c r="I155" s="10" t="s">
        <v>75</v>
      </c>
      <c r="J155" s="10" t="e">
        <f t="shared" si="83"/>
        <v>#VALUE!</v>
      </c>
      <c r="K155" s="10" t="e">
        <f t="shared" si="84"/>
        <v>#VALUE!</v>
      </c>
      <c r="L155" s="10" t="e">
        <f t="shared" si="85"/>
        <v>#VALUE!</v>
      </c>
      <c r="M155" s="10" t="e">
        <f t="shared" si="86"/>
        <v>#VALUE!</v>
      </c>
      <c r="N155" s="10" t="e">
        <f t="shared" si="87"/>
        <v>#VALUE!</v>
      </c>
      <c r="O155" s="16" t="e">
        <f t="shared" si="88"/>
        <v>#VALUE!</v>
      </c>
      <c r="P155" s="22" t="e">
        <f t="shared" si="89"/>
        <v>#VALUE!</v>
      </c>
      <c r="Q155" s="17" t="e">
        <f t="shared" si="90"/>
        <v>#VALUE!</v>
      </c>
      <c r="R155" s="17" t="e">
        <f t="shared" si="91"/>
        <v>#VALUE!</v>
      </c>
      <c r="S155" s="8" t="e">
        <f t="shared" si="92"/>
        <v>#VALUE!</v>
      </c>
      <c r="T155" s="8" t="e">
        <f t="shared" si="93"/>
        <v>#VALUE!</v>
      </c>
      <c r="U155" s="8" t="e">
        <f t="shared" si="94"/>
        <v>#VALUE!</v>
      </c>
      <c r="V155" s="8">
        <v>0</v>
      </c>
      <c r="W155" s="9" t="e">
        <f t="shared" si="95"/>
        <v>#VALUE!</v>
      </c>
      <c r="X155" s="27" t="e">
        <f t="shared" si="96"/>
        <v>#VALUE!</v>
      </c>
      <c r="Y155" s="9" t="e">
        <f t="shared" si="97"/>
        <v>#VALUE!</v>
      </c>
      <c r="Z155" s="9" t="e">
        <f t="shared" si="98"/>
        <v>#VALUE!</v>
      </c>
      <c r="AA155" s="9" t="e">
        <f t="shared" si="99"/>
        <v>#VALUE!</v>
      </c>
      <c r="AB155" s="9" t="e">
        <f t="shared" si="100"/>
        <v>#VALUE!</v>
      </c>
      <c r="AC155" s="9" t="e">
        <f t="shared" si="101"/>
        <v>#VALUE!</v>
      </c>
      <c r="AD155" s="27" t="e">
        <f t="shared" si="102"/>
        <v>#VALUE!</v>
      </c>
      <c r="AE155" s="9" t="e">
        <f t="shared" si="103"/>
        <v>#VALUE!</v>
      </c>
    </row>
    <row r="156" spans="1:31" x14ac:dyDescent="0.25">
      <c r="A156" s="15"/>
      <c r="B156" s="15"/>
      <c r="C156" s="15"/>
      <c r="D156" s="10" t="s">
        <v>16</v>
      </c>
      <c r="E156" s="10" t="s">
        <v>72</v>
      </c>
      <c r="F156" s="10" t="s">
        <v>77</v>
      </c>
      <c r="G156" s="10" t="s">
        <v>74</v>
      </c>
      <c r="H156" s="10" t="s">
        <v>79</v>
      </c>
      <c r="I156" s="10" t="s">
        <v>75</v>
      </c>
      <c r="J156" s="10" t="e">
        <f t="shared" si="83"/>
        <v>#VALUE!</v>
      </c>
      <c r="K156" s="10" t="e">
        <f t="shared" si="84"/>
        <v>#VALUE!</v>
      </c>
      <c r="L156" s="10" t="e">
        <f t="shared" si="85"/>
        <v>#VALUE!</v>
      </c>
      <c r="M156" s="10" t="e">
        <f t="shared" si="86"/>
        <v>#VALUE!</v>
      </c>
      <c r="N156" s="10" t="e">
        <f t="shared" si="87"/>
        <v>#VALUE!</v>
      </c>
      <c r="O156" s="16" t="e">
        <f t="shared" si="88"/>
        <v>#VALUE!</v>
      </c>
      <c r="P156" s="22" t="e">
        <f t="shared" si="89"/>
        <v>#VALUE!</v>
      </c>
      <c r="Q156" s="17" t="e">
        <f t="shared" si="90"/>
        <v>#VALUE!</v>
      </c>
      <c r="R156" s="17" t="e">
        <f t="shared" si="91"/>
        <v>#VALUE!</v>
      </c>
      <c r="S156" s="8" t="e">
        <f t="shared" si="92"/>
        <v>#VALUE!</v>
      </c>
      <c r="T156" s="8" t="e">
        <f t="shared" si="93"/>
        <v>#VALUE!</v>
      </c>
      <c r="U156" s="8" t="e">
        <f t="shared" si="94"/>
        <v>#VALUE!</v>
      </c>
      <c r="V156" s="8">
        <v>0</v>
      </c>
      <c r="W156" s="9" t="e">
        <f t="shared" si="95"/>
        <v>#VALUE!</v>
      </c>
      <c r="X156" s="27" t="e">
        <f t="shared" si="96"/>
        <v>#VALUE!</v>
      </c>
      <c r="Y156" s="9" t="e">
        <f t="shared" si="97"/>
        <v>#VALUE!</v>
      </c>
      <c r="Z156" s="9" t="e">
        <f t="shared" si="98"/>
        <v>#VALUE!</v>
      </c>
      <c r="AA156" s="9" t="e">
        <f t="shared" si="99"/>
        <v>#VALUE!</v>
      </c>
      <c r="AB156" s="9" t="e">
        <f t="shared" si="100"/>
        <v>#VALUE!</v>
      </c>
      <c r="AC156" s="9" t="e">
        <f t="shared" si="101"/>
        <v>#VALUE!</v>
      </c>
      <c r="AD156" s="27" t="e">
        <f t="shared" si="102"/>
        <v>#VALUE!</v>
      </c>
      <c r="AE156" s="9" t="e">
        <f t="shared" si="103"/>
        <v>#VALUE!</v>
      </c>
    </row>
    <row r="157" spans="1:31" x14ac:dyDescent="0.25">
      <c r="A157" s="15"/>
      <c r="B157" s="15"/>
      <c r="C157" s="15"/>
      <c r="D157" s="10" t="s">
        <v>13</v>
      </c>
      <c r="E157" s="10" t="s">
        <v>72</v>
      </c>
      <c r="F157" s="31" t="s">
        <v>77</v>
      </c>
      <c r="G157" s="31" t="s">
        <v>74</v>
      </c>
      <c r="H157" s="10" t="s">
        <v>79</v>
      </c>
      <c r="I157" s="10" t="s">
        <v>75</v>
      </c>
      <c r="J157" s="10" t="e">
        <f t="shared" si="83"/>
        <v>#VALUE!</v>
      </c>
      <c r="K157" s="10" t="e">
        <f t="shared" si="84"/>
        <v>#VALUE!</v>
      </c>
      <c r="L157" s="10" t="e">
        <f t="shared" si="85"/>
        <v>#VALUE!</v>
      </c>
      <c r="M157" s="10" t="e">
        <f t="shared" si="86"/>
        <v>#VALUE!</v>
      </c>
      <c r="N157" s="10" t="e">
        <f t="shared" si="87"/>
        <v>#VALUE!</v>
      </c>
      <c r="O157" s="16" t="e">
        <f t="shared" si="88"/>
        <v>#VALUE!</v>
      </c>
      <c r="P157" s="22" t="e">
        <f t="shared" si="89"/>
        <v>#VALUE!</v>
      </c>
      <c r="Q157" s="17" t="e">
        <f t="shared" si="90"/>
        <v>#VALUE!</v>
      </c>
      <c r="R157" s="17" t="e">
        <f t="shared" si="91"/>
        <v>#VALUE!</v>
      </c>
      <c r="S157" s="8" t="e">
        <f t="shared" si="92"/>
        <v>#VALUE!</v>
      </c>
      <c r="T157" s="8" t="e">
        <f t="shared" si="93"/>
        <v>#VALUE!</v>
      </c>
      <c r="U157" s="8" t="e">
        <f t="shared" si="94"/>
        <v>#VALUE!</v>
      </c>
      <c r="V157" s="8">
        <v>0</v>
      </c>
      <c r="W157" s="9" t="e">
        <f t="shared" si="95"/>
        <v>#VALUE!</v>
      </c>
      <c r="X157" s="27" t="e">
        <f t="shared" si="96"/>
        <v>#VALUE!</v>
      </c>
      <c r="Y157" s="9" t="e">
        <f t="shared" si="97"/>
        <v>#VALUE!</v>
      </c>
      <c r="Z157" s="9" t="e">
        <f t="shared" si="98"/>
        <v>#VALUE!</v>
      </c>
      <c r="AA157" s="9" t="e">
        <f t="shared" si="99"/>
        <v>#VALUE!</v>
      </c>
      <c r="AB157" s="9" t="e">
        <f t="shared" si="100"/>
        <v>#VALUE!</v>
      </c>
      <c r="AC157" s="9" t="e">
        <f t="shared" si="101"/>
        <v>#VALUE!</v>
      </c>
      <c r="AD157" s="27" t="e">
        <f t="shared" si="102"/>
        <v>#VALUE!</v>
      </c>
      <c r="AE157" s="9" t="e">
        <f t="shared" si="103"/>
        <v>#VALUE!</v>
      </c>
    </row>
    <row r="158" spans="1:31" x14ac:dyDescent="0.25">
      <c r="A158" s="15"/>
      <c r="B158" s="15"/>
      <c r="C158" s="15"/>
      <c r="D158" s="10" t="s">
        <v>16</v>
      </c>
      <c r="E158" s="10" t="s">
        <v>83</v>
      </c>
      <c r="F158" s="10" t="s">
        <v>77</v>
      </c>
      <c r="G158" s="10" t="s">
        <v>78</v>
      </c>
      <c r="H158" s="10" t="s">
        <v>79</v>
      </c>
      <c r="I158" s="10" t="s">
        <v>75</v>
      </c>
      <c r="J158" s="10" t="e">
        <f t="shared" si="83"/>
        <v>#VALUE!</v>
      </c>
      <c r="K158" s="10" t="e">
        <f t="shared" si="84"/>
        <v>#VALUE!</v>
      </c>
      <c r="L158" s="10" t="e">
        <f t="shared" si="85"/>
        <v>#VALUE!</v>
      </c>
      <c r="M158" s="10" t="e">
        <f t="shared" si="86"/>
        <v>#VALUE!</v>
      </c>
      <c r="N158" s="10" t="e">
        <f t="shared" si="87"/>
        <v>#VALUE!</v>
      </c>
      <c r="O158" s="16" t="e">
        <f t="shared" si="88"/>
        <v>#VALUE!</v>
      </c>
      <c r="P158" s="22" t="e">
        <f t="shared" si="89"/>
        <v>#VALUE!</v>
      </c>
      <c r="Q158" s="17" t="e">
        <f t="shared" si="90"/>
        <v>#VALUE!</v>
      </c>
      <c r="R158" s="17" t="e">
        <f t="shared" si="91"/>
        <v>#VALUE!</v>
      </c>
      <c r="S158" s="8" t="e">
        <f t="shared" si="92"/>
        <v>#VALUE!</v>
      </c>
      <c r="T158" s="8" t="e">
        <f t="shared" si="93"/>
        <v>#VALUE!</v>
      </c>
      <c r="U158" s="8" t="e">
        <f t="shared" si="94"/>
        <v>#VALUE!</v>
      </c>
      <c r="V158" s="8">
        <v>0</v>
      </c>
      <c r="W158" s="9" t="e">
        <f t="shared" si="95"/>
        <v>#VALUE!</v>
      </c>
      <c r="X158" s="27" t="e">
        <f t="shared" si="96"/>
        <v>#VALUE!</v>
      </c>
      <c r="Y158" s="9" t="e">
        <f t="shared" si="97"/>
        <v>#VALUE!</v>
      </c>
      <c r="Z158" s="9" t="e">
        <f t="shared" si="98"/>
        <v>#VALUE!</v>
      </c>
      <c r="AA158" s="9" t="e">
        <f t="shared" si="99"/>
        <v>#VALUE!</v>
      </c>
      <c r="AB158" s="9" t="e">
        <f t="shared" si="100"/>
        <v>#VALUE!</v>
      </c>
      <c r="AC158" s="9" t="e">
        <f t="shared" si="101"/>
        <v>#VALUE!</v>
      </c>
      <c r="AD158" s="27" t="e">
        <f t="shared" si="102"/>
        <v>#VALUE!</v>
      </c>
      <c r="AE158" s="9" t="e">
        <f t="shared" si="103"/>
        <v>#VALUE!</v>
      </c>
    </row>
    <row r="159" spans="1:31" x14ac:dyDescent="0.25">
      <c r="A159" s="15"/>
      <c r="B159" s="15"/>
      <c r="C159" s="15"/>
      <c r="D159" s="10" t="s">
        <v>16</v>
      </c>
      <c r="E159" s="10" t="s">
        <v>76</v>
      </c>
      <c r="F159" s="30" t="s">
        <v>77</v>
      </c>
      <c r="G159" s="30" t="s">
        <v>78</v>
      </c>
      <c r="H159" s="10" t="s">
        <v>79</v>
      </c>
      <c r="I159" s="10" t="s">
        <v>75</v>
      </c>
      <c r="J159" s="10" t="e">
        <f t="shared" si="83"/>
        <v>#VALUE!</v>
      </c>
      <c r="K159" s="10" t="e">
        <f t="shared" si="84"/>
        <v>#VALUE!</v>
      </c>
      <c r="L159" s="10" t="e">
        <f t="shared" si="85"/>
        <v>#VALUE!</v>
      </c>
      <c r="M159" s="10" t="e">
        <f t="shared" si="86"/>
        <v>#VALUE!</v>
      </c>
      <c r="N159" s="10" t="e">
        <f t="shared" si="87"/>
        <v>#VALUE!</v>
      </c>
      <c r="O159" s="16" t="e">
        <f t="shared" si="88"/>
        <v>#VALUE!</v>
      </c>
      <c r="P159" s="22" t="e">
        <f t="shared" si="89"/>
        <v>#VALUE!</v>
      </c>
      <c r="Q159" s="17" t="e">
        <f t="shared" si="90"/>
        <v>#VALUE!</v>
      </c>
      <c r="R159" s="17" t="e">
        <f t="shared" si="91"/>
        <v>#VALUE!</v>
      </c>
      <c r="S159" s="8" t="e">
        <f t="shared" si="92"/>
        <v>#VALUE!</v>
      </c>
      <c r="T159" s="8" t="e">
        <f t="shared" si="93"/>
        <v>#VALUE!</v>
      </c>
      <c r="U159" s="8" t="e">
        <f t="shared" si="94"/>
        <v>#VALUE!</v>
      </c>
      <c r="V159" s="8">
        <v>0</v>
      </c>
      <c r="W159" s="9" t="e">
        <f t="shared" si="95"/>
        <v>#VALUE!</v>
      </c>
      <c r="X159" s="27" t="e">
        <f t="shared" si="96"/>
        <v>#VALUE!</v>
      </c>
      <c r="Y159" s="9" t="e">
        <f t="shared" si="97"/>
        <v>#VALUE!</v>
      </c>
      <c r="Z159" s="9" t="e">
        <f t="shared" si="98"/>
        <v>#VALUE!</v>
      </c>
      <c r="AA159" s="9" t="e">
        <f t="shared" si="99"/>
        <v>#VALUE!</v>
      </c>
      <c r="AB159" s="9" t="e">
        <f t="shared" si="100"/>
        <v>#VALUE!</v>
      </c>
      <c r="AC159" s="9" t="e">
        <f t="shared" si="101"/>
        <v>#VALUE!</v>
      </c>
      <c r="AD159" s="27" t="e">
        <f t="shared" si="102"/>
        <v>#VALUE!</v>
      </c>
      <c r="AE159" s="9" t="e">
        <f t="shared" si="103"/>
        <v>#VALUE!</v>
      </c>
    </row>
    <row r="160" spans="1:31" x14ac:dyDescent="0.25">
      <c r="A160" s="15"/>
      <c r="B160" s="15"/>
      <c r="C160" s="15"/>
      <c r="D160" s="10" t="s">
        <v>10</v>
      </c>
      <c r="E160" s="10" t="s">
        <v>83</v>
      </c>
      <c r="F160" s="10" t="s">
        <v>77</v>
      </c>
      <c r="G160" s="10" t="s">
        <v>78</v>
      </c>
      <c r="H160" s="10" t="s">
        <v>79</v>
      </c>
      <c r="I160" s="10" t="s">
        <v>75</v>
      </c>
      <c r="J160" s="10" t="e">
        <f t="shared" si="83"/>
        <v>#VALUE!</v>
      </c>
      <c r="K160" s="10" t="e">
        <f t="shared" si="84"/>
        <v>#VALUE!</v>
      </c>
      <c r="L160" s="10" t="e">
        <f t="shared" si="85"/>
        <v>#VALUE!</v>
      </c>
      <c r="M160" s="10" t="e">
        <f t="shared" si="86"/>
        <v>#VALUE!</v>
      </c>
      <c r="N160" s="10" t="e">
        <f t="shared" si="87"/>
        <v>#VALUE!</v>
      </c>
      <c r="O160" s="16" t="e">
        <f t="shared" si="88"/>
        <v>#VALUE!</v>
      </c>
      <c r="P160" s="22" t="e">
        <f t="shared" si="89"/>
        <v>#VALUE!</v>
      </c>
      <c r="Q160" s="17" t="e">
        <f t="shared" si="90"/>
        <v>#VALUE!</v>
      </c>
      <c r="R160" s="17" t="e">
        <f t="shared" si="91"/>
        <v>#VALUE!</v>
      </c>
      <c r="S160" s="8" t="e">
        <f t="shared" si="92"/>
        <v>#VALUE!</v>
      </c>
      <c r="T160" s="8" t="e">
        <f t="shared" si="93"/>
        <v>#VALUE!</v>
      </c>
      <c r="U160" s="8" t="e">
        <f t="shared" si="94"/>
        <v>#VALUE!</v>
      </c>
      <c r="V160" s="8">
        <v>0</v>
      </c>
      <c r="W160" s="9" t="e">
        <f t="shared" si="95"/>
        <v>#VALUE!</v>
      </c>
      <c r="X160" s="27" t="e">
        <f t="shared" si="96"/>
        <v>#VALUE!</v>
      </c>
      <c r="Y160" s="9" t="e">
        <f t="shared" si="97"/>
        <v>#VALUE!</v>
      </c>
      <c r="Z160" s="9" t="e">
        <f t="shared" si="98"/>
        <v>#VALUE!</v>
      </c>
      <c r="AA160" s="9" t="e">
        <f t="shared" si="99"/>
        <v>#VALUE!</v>
      </c>
      <c r="AB160" s="9" t="e">
        <f t="shared" si="100"/>
        <v>#VALUE!</v>
      </c>
      <c r="AC160" s="9" t="e">
        <f t="shared" si="101"/>
        <v>#VALUE!</v>
      </c>
      <c r="AD160" s="27" t="e">
        <f t="shared" si="102"/>
        <v>#VALUE!</v>
      </c>
      <c r="AE160" s="9" t="e">
        <f t="shared" si="103"/>
        <v>#VALUE!</v>
      </c>
    </row>
    <row r="161" spans="1:31" x14ac:dyDescent="0.25">
      <c r="A161" s="15"/>
      <c r="B161" s="15"/>
      <c r="C161" s="15"/>
      <c r="D161" s="10" t="s">
        <v>17</v>
      </c>
      <c r="E161" s="10" t="s">
        <v>83</v>
      </c>
      <c r="F161" s="10" t="s">
        <v>77</v>
      </c>
      <c r="G161" s="10" t="s">
        <v>78</v>
      </c>
      <c r="H161" s="10" t="s">
        <v>79</v>
      </c>
      <c r="I161" s="10" t="s">
        <v>75</v>
      </c>
      <c r="J161" s="10" t="e">
        <f t="shared" si="83"/>
        <v>#VALUE!</v>
      </c>
      <c r="K161" s="10" t="e">
        <f t="shared" si="84"/>
        <v>#VALUE!</v>
      </c>
      <c r="L161" s="10" t="e">
        <f t="shared" si="85"/>
        <v>#VALUE!</v>
      </c>
      <c r="M161" s="10" t="e">
        <f t="shared" si="86"/>
        <v>#VALUE!</v>
      </c>
      <c r="N161" s="10" t="e">
        <f t="shared" si="87"/>
        <v>#VALUE!</v>
      </c>
      <c r="O161" s="16" t="e">
        <f t="shared" si="88"/>
        <v>#VALUE!</v>
      </c>
      <c r="P161" s="22" t="e">
        <f t="shared" si="89"/>
        <v>#VALUE!</v>
      </c>
      <c r="Q161" s="17" t="e">
        <f t="shared" si="90"/>
        <v>#VALUE!</v>
      </c>
      <c r="R161" s="17" t="e">
        <f t="shared" si="91"/>
        <v>#VALUE!</v>
      </c>
      <c r="S161" s="8" t="e">
        <f t="shared" si="92"/>
        <v>#VALUE!</v>
      </c>
      <c r="T161" s="8" t="e">
        <f t="shared" si="93"/>
        <v>#VALUE!</v>
      </c>
      <c r="U161" s="8" t="e">
        <f t="shared" si="94"/>
        <v>#VALUE!</v>
      </c>
      <c r="V161" s="8">
        <v>0</v>
      </c>
      <c r="W161" s="9" t="e">
        <f t="shared" si="95"/>
        <v>#VALUE!</v>
      </c>
      <c r="X161" s="27" t="e">
        <f t="shared" si="96"/>
        <v>#VALUE!</v>
      </c>
      <c r="Y161" s="9" t="e">
        <f t="shared" si="97"/>
        <v>#VALUE!</v>
      </c>
      <c r="Z161" s="9" t="e">
        <f t="shared" si="98"/>
        <v>#VALUE!</v>
      </c>
      <c r="AA161" s="9" t="e">
        <f t="shared" si="99"/>
        <v>#VALUE!</v>
      </c>
      <c r="AB161" s="9" t="e">
        <f t="shared" si="100"/>
        <v>#VALUE!</v>
      </c>
      <c r="AC161" s="9" t="e">
        <f t="shared" si="101"/>
        <v>#VALUE!</v>
      </c>
      <c r="AD161" s="27" t="e">
        <f t="shared" si="102"/>
        <v>#VALUE!</v>
      </c>
      <c r="AE161" s="9" t="e">
        <f t="shared" si="103"/>
        <v>#VALUE!</v>
      </c>
    </row>
    <row r="162" spans="1:31" x14ac:dyDescent="0.25">
      <c r="A162" s="15"/>
      <c r="B162" s="15"/>
      <c r="C162" s="15"/>
      <c r="D162" s="10" t="s">
        <v>14</v>
      </c>
      <c r="E162" s="10" t="s">
        <v>83</v>
      </c>
      <c r="F162" s="31" t="s">
        <v>77</v>
      </c>
      <c r="G162" s="31" t="s">
        <v>78</v>
      </c>
      <c r="H162" s="10" t="s">
        <v>79</v>
      </c>
      <c r="I162" s="10" t="s">
        <v>75</v>
      </c>
      <c r="J162" s="10" t="e">
        <f t="shared" si="83"/>
        <v>#VALUE!</v>
      </c>
      <c r="K162" s="10" t="e">
        <f t="shared" si="84"/>
        <v>#VALUE!</v>
      </c>
      <c r="L162" s="10" t="e">
        <f t="shared" si="85"/>
        <v>#VALUE!</v>
      </c>
      <c r="M162" s="10" t="e">
        <f t="shared" si="86"/>
        <v>#VALUE!</v>
      </c>
      <c r="N162" s="10" t="e">
        <f t="shared" si="87"/>
        <v>#VALUE!</v>
      </c>
      <c r="O162" s="16" t="e">
        <f t="shared" si="88"/>
        <v>#VALUE!</v>
      </c>
      <c r="P162" s="22" t="e">
        <f t="shared" si="89"/>
        <v>#VALUE!</v>
      </c>
      <c r="Q162" s="17" t="e">
        <f t="shared" si="90"/>
        <v>#VALUE!</v>
      </c>
      <c r="R162" s="17" t="e">
        <f t="shared" si="91"/>
        <v>#VALUE!</v>
      </c>
      <c r="S162" s="8" t="e">
        <f t="shared" si="92"/>
        <v>#VALUE!</v>
      </c>
      <c r="T162" s="8" t="e">
        <f t="shared" si="93"/>
        <v>#VALUE!</v>
      </c>
      <c r="U162" s="8" t="e">
        <f t="shared" si="94"/>
        <v>#VALUE!</v>
      </c>
      <c r="V162" s="8">
        <v>0</v>
      </c>
      <c r="W162" s="9" t="e">
        <f t="shared" si="95"/>
        <v>#VALUE!</v>
      </c>
      <c r="X162" s="27" t="e">
        <f t="shared" si="96"/>
        <v>#VALUE!</v>
      </c>
      <c r="Y162" s="9" t="e">
        <f t="shared" si="97"/>
        <v>#VALUE!</v>
      </c>
      <c r="Z162" s="9" t="e">
        <f t="shared" si="98"/>
        <v>#VALUE!</v>
      </c>
      <c r="AA162" s="9" t="e">
        <f t="shared" si="99"/>
        <v>#VALUE!</v>
      </c>
      <c r="AB162" s="9" t="e">
        <f t="shared" si="100"/>
        <v>#VALUE!</v>
      </c>
      <c r="AC162" s="9" t="e">
        <f t="shared" si="101"/>
        <v>#VALUE!</v>
      </c>
      <c r="AD162" s="27" t="e">
        <f t="shared" si="102"/>
        <v>#VALUE!</v>
      </c>
      <c r="AE162" s="9" t="e">
        <f t="shared" si="103"/>
        <v>#VALUE!</v>
      </c>
    </row>
    <row r="163" spans="1:31" x14ac:dyDescent="0.25">
      <c r="A163" s="15"/>
      <c r="B163" s="15"/>
      <c r="C163" s="15"/>
      <c r="D163" s="10" t="s">
        <v>16</v>
      </c>
      <c r="E163" s="10" t="s">
        <v>72</v>
      </c>
      <c r="F163" s="10" t="s">
        <v>77</v>
      </c>
      <c r="G163" s="10" t="s">
        <v>74</v>
      </c>
      <c r="H163" s="10" t="s">
        <v>79</v>
      </c>
      <c r="I163" s="10" t="s">
        <v>75</v>
      </c>
      <c r="J163" s="10" t="e">
        <f t="shared" si="83"/>
        <v>#VALUE!</v>
      </c>
      <c r="K163" s="10" t="e">
        <f t="shared" si="84"/>
        <v>#VALUE!</v>
      </c>
      <c r="L163" s="10" t="e">
        <f t="shared" si="85"/>
        <v>#VALUE!</v>
      </c>
      <c r="M163" s="10" t="e">
        <f t="shared" si="86"/>
        <v>#VALUE!</v>
      </c>
      <c r="N163" s="10" t="e">
        <f t="shared" si="87"/>
        <v>#VALUE!</v>
      </c>
      <c r="O163" s="16" t="e">
        <f t="shared" si="88"/>
        <v>#VALUE!</v>
      </c>
      <c r="P163" s="22" t="e">
        <f t="shared" si="89"/>
        <v>#VALUE!</v>
      </c>
      <c r="Q163" s="17" t="e">
        <f t="shared" si="90"/>
        <v>#VALUE!</v>
      </c>
      <c r="R163" s="17" t="e">
        <f t="shared" si="91"/>
        <v>#VALUE!</v>
      </c>
      <c r="S163" s="8" t="e">
        <f t="shared" si="92"/>
        <v>#VALUE!</v>
      </c>
      <c r="T163" s="8" t="e">
        <f t="shared" si="93"/>
        <v>#VALUE!</v>
      </c>
      <c r="U163" s="8" t="e">
        <f t="shared" si="94"/>
        <v>#VALUE!</v>
      </c>
      <c r="V163" s="8">
        <v>0</v>
      </c>
      <c r="W163" s="9" t="e">
        <f t="shared" si="95"/>
        <v>#VALUE!</v>
      </c>
      <c r="X163" s="27" t="e">
        <f t="shared" si="96"/>
        <v>#VALUE!</v>
      </c>
      <c r="Y163" s="9" t="e">
        <f t="shared" si="97"/>
        <v>#VALUE!</v>
      </c>
      <c r="Z163" s="9" t="e">
        <f t="shared" si="98"/>
        <v>#VALUE!</v>
      </c>
      <c r="AA163" s="9" t="e">
        <f t="shared" si="99"/>
        <v>#VALUE!</v>
      </c>
      <c r="AB163" s="9" t="e">
        <f t="shared" si="100"/>
        <v>#VALUE!</v>
      </c>
      <c r="AC163" s="9" t="e">
        <f t="shared" si="101"/>
        <v>#VALUE!</v>
      </c>
      <c r="AD163" s="27" t="e">
        <f t="shared" si="102"/>
        <v>#VALUE!</v>
      </c>
      <c r="AE163" s="9" t="e">
        <f t="shared" si="103"/>
        <v>#VALUE!</v>
      </c>
    </row>
    <row r="164" spans="1:31" x14ac:dyDescent="0.25">
      <c r="A164" s="15"/>
      <c r="B164" s="15"/>
      <c r="C164" s="15"/>
      <c r="D164" s="10" t="s">
        <v>15</v>
      </c>
      <c r="E164" s="10" t="s">
        <v>76</v>
      </c>
      <c r="F164" s="10" t="s">
        <v>84</v>
      </c>
      <c r="G164" s="10" t="s">
        <v>78</v>
      </c>
      <c r="H164" s="10" t="s">
        <v>79</v>
      </c>
      <c r="I164" s="10" t="s">
        <v>75</v>
      </c>
      <c r="J164" s="10" t="e">
        <f t="shared" si="83"/>
        <v>#VALUE!</v>
      </c>
      <c r="K164" s="10" t="e">
        <f t="shared" si="84"/>
        <v>#VALUE!</v>
      </c>
      <c r="L164" s="10" t="e">
        <f t="shared" si="85"/>
        <v>#VALUE!</v>
      </c>
      <c r="M164" s="10" t="e">
        <f t="shared" si="86"/>
        <v>#VALUE!</v>
      </c>
      <c r="N164" s="10" t="e">
        <f t="shared" si="87"/>
        <v>#VALUE!</v>
      </c>
      <c r="O164" s="16" t="e">
        <f t="shared" si="88"/>
        <v>#VALUE!</v>
      </c>
      <c r="P164" s="22" t="e">
        <f t="shared" si="89"/>
        <v>#VALUE!</v>
      </c>
      <c r="Q164" s="17" t="e">
        <f t="shared" si="90"/>
        <v>#VALUE!</v>
      </c>
      <c r="R164" s="17" t="e">
        <f t="shared" si="91"/>
        <v>#VALUE!</v>
      </c>
      <c r="S164" s="8" t="e">
        <f t="shared" si="92"/>
        <v>#VALUE!</v>
      </c>
      <c r="T164" s="8" t="e">
        <f t="shared" si="93"/>
        <v>#VALUE!</v>
      </c>
      <c r="U164" s="8" t="e">
        <f t="shared" si="94"/>
        <v>#VALUE!</v>
      </c>
      <c r="V164" s="8">
        <v>0</v>
      </c>
      <c r="W164" s="9" t="e">
        <f t="shared" si="95"/>
        <v>#VALUE!</v>
      </c>
      <c r="X164" s="27" t="e">
        <f t="shared" si="96"/>
        <v>#VALUE!</v>
      </c>
      <c r="Y164" s="9" t="e">
        <f t="shared" si="97"/>
        <v>#VALUE!</v>
      </c>
      <c r="Z164" s="9" t="e">
        <f t="shared" si="98"/>
        <v>#VALUE!</v>
      </c>
      <c r="AA164" s="9" t="e">
        <f t="shared" si="99"/>
        <v>#VALUE!</v>
      </c>
      <c r="AB164" s="9" t="e">
        <f t="shared" si="100"/>
        <v>#VALUE!</v>
      </c>
      <c r="AC164" s="9" t="e">
        <f t="shared" si="101"/>
        <v>#VALUE!</v>
      </c>
      <c r="AD164" s="27" t="e">
        <f t="shared" si="102"/>
        <v>#VALUE!</v>
      </c>
      <c r="AE164" s="9" t="e">
        <f t="shared" si="103"/>
        <v>#VALUE!</v>
      </c>
    </row>
    <row r="165" spans="1:31" x14ac:dyDescent="0.25">
      <c r="A165" s="15"/>
      <c r="B165" s="15"/>
      <c r="C165" s="15"/>
      <c r="D165" s="10" t="s">
        <v>11</v>
      </c>
      <c r="E165" s="10" t="s">
        <v>76</v>
      </c>
      <c r="F165" s="30" t="s">
        <v>77</v>
      </c>
      <c r="G165" s="30" t="s">
        <v>78</v>
      </c>
      <c r="H165" s="10" t="s">
        <v>79</v>
      </c>
      <c r="I165" s="10" t="s">
        <v>75</v>
      </c>
      <c r="J165" s="10" t="e">
        <f t="shared" si="83"/>
        <v>#VALUE!</v>
      </c>
      <c r="K165" s="10" t="e">
        <f t="shared" si="84"/>
        <v>#VALUE!</v>
      </c>
      <c r="L165" s="10" t="e">
        <f t="shared" si="85"/>
        <v>#VALUE!</v>
      </c>
      <c r="M165" s="10" t="e">
        <f t="shared" si="86"/>
        <v>#VALUE!</v>
      </c>
      <c r="N165" s="10" t="e">
        <f t="shared" si="87"/>
        <v>#VALUE!</v>
      </c>
      <c r="O165" s="16" t="e">
        <f t="shared" si="88"/>
        <v>#VALUE!</v>
      </c>
      <c r="P165" s="22" t="e">
        <f t="shared" si="89"/>
        <v>#VALUE!</v>
      </c>
      <c r="Q165" s="17" t="e">
        <f t="shared" si="90"/>
        <v>#VALUE!</v>
      </c>
      <c r="R165" s="17" t="e">
        <f t="shared" si="91"/>
        <v>#VALUE!</v>
      </c>
      <c r="S165" s="8" t="e">
        <f t="shared" si="92"/>
        <v>#VALUE!</v>
      </c>
      <c r="T165" s="8" t="e">
        <f t="shared" si="93"/>
        <v>#VALUE!</v>
      </c>
      <c r="U165" s="8" t="e">
        <f t="shared" si="94"/>
        <v>#VALUE!</v>
      </c>
      <c r="V165" s="8">
        <v>0</v>
      </c>
      <c r="W165" s="9" t="e">
        <f t="shared" si="95"/>
        <v>#VALUE!</v>
      </c>
      <c r="X165" s="27" t="e">
        <f t="shared" si="96"/>
        <v>#VALUE!</v>
      </c>
      <c r="Y165" s="9" t="e">
        <f t="shared" si="97"/>
        <v>#VALUE!</v>
      </c>
      <c r="Z165" s="9" t="e">
        <f t="shared" si="98"/>
        <v>#VALUE!</v>
      </c>
      <c r="AA165" s="9" t="e">
        <f t="shared" si="99"/>
        <v>#VALUE!</v>
      </c>
      <c r="AB165" s="9" t="e">
        <f t="shared" si="100"/>
        <v>#VALUE!</v>
      </c>
      <c r="AC165" s="9" t="e">
        <f t="shared" si="101"/>
        <v>#VALUE!</v>
      </c>
      <c r="AD165" s="27" t="e">
        <f t="shared" si="102"/>
        <v>#VALUE!</v>
      </c>
      <c r="AE165" s="9" t="e">
        <f t="shared" si="103"/>
        <v>#VALUE!</v>
      </c>
    </row>
    <row r="166" spans="1:31" x14ac:dyDescent="0.25">
      <c r="A166" s="15"/>
      <c r="B166" s="15"/>
      <c r="C166" s="15"/>
      <c r="D166" s="10" t="s">
        <v>13</v>
      </c>
      <c r="E166" s="10" t="s">
        <v>76</v>
      </c>
      <c r="F166" s="10" t="s">
        <v>84</v>
      </c>
      <c r="G166" s="10" t="s">
        <v>78</v>
      </c>
      <c r="H166" s="10" t="s">
        <v>79</v>
      </c>
      <c r="I166" s="10" t="s">
        <v>75</v>
      </c>
      <c r="J166" s="10" t="e">
        <f t="shared" si="83"/>
        <v>#VALUE!</v>
      </c>
      <c r="K166" s="10" t="e">
        <f t="shared" ref="K166:K168" si="104">ROUND(J166*0.23,-3)</f>
        <v>#VALUE!</v>
      </c>
      <c r="L166" s="10" t="e">
        <f t="shared" ref="L166:L168" si="105">ROUND(K166*0.63,-3)</f>
        <v>#VALUE!</v>
      </c>
      <c r="M166" s="10" t="e">
        <f t="shared" ref="M166:M168" si="106">ROUND(L166*0.43,-3)</f>
        <v>#VALUE!</v>
      </c>
      <c r="N166" s="10" t="e">
        <f t="shared" ref="N166:N168" si="107">ROUND(M166*0.83,-3)</f>
        <v>#VALUE!</v>
      </c>
      <c r="O166" s="16" t="e">
        <f t="shared" ref="O166:O168" si="108">SUM(J166:N166)</f>
        <v>#VALUE!</v>
      </c>
      <c r="P166" s="22" t="e">
        <f t="shared" ref="P166:P168" si="109">+O166-Q166</f>
        <v>#VALUE!</v>
      </c>
      <c r="Q166" s="17" t="e">
        <f t="shared" si="90"/>
        <v>#VALUE!</v>
      </c>
      <c r="R166" s="17" t="e">
        <f t="shared" ref="R166:R168" si="110">+Q166-N166</f>
        <v>#VALUE!</v>
      </c>
      <c r="S166" s="8" t="e">
        <f t="shared" si="92"/>
        <v>#VALUE!</v>
      </c>
      <c r="T166" s="8" t="e">
        <f t="shared" si="93"/>
        <v>#VALUE!</v>
      </c>
      <c r="U166" s="8" t="e">
        <f t="shared" si="94"/>
        <v>#VALUE!</v>
      </c>
      <c r="V166" s="8">
        <v>0</v>
      </c>
      <c r="W166" s="9" t="e">
        <f t="shared" si="95"/>
        <v>#VALUE!</v>
      </c>
      <c r="X166" s="27" t="e">
        <f t="shared" ref="X166:X168" si="111">SUM(S166:W166)</f>
        <v>#VALUE!</v>
      </c>
      <c r="Y166" s="9" t="e">
        <f t="shared" si="97"/>
        <v>#VALUE!</v>
      </c>
      <c r="Z166" s="9" t="e">
        <f t="shared" si="98"/>
        <v>#VALUE!</v>
      </c>
      <c r="AA166" s="9" t="e">
        <f t="shared" si="99"/>
        <v>#VALUE!</v>
      </c>
      <c r="AB166" s="9" t="e">
        <f t="shared" si="100"/>
        <v>#VALUE!</v>
      </c>
      <c r="AC166" s="9" t="e">
        <f t="shared" si="101"/>
        <v>#VALUE!</v>
      </c>
      <c r="AD166" s="27" t="e">
        <f t="shared" ref="AD166:AD168" si="112">SUM(Y166:AC166)</f>
        <v>#VALUE!</v>
      </c>
      <c r="AE166" s="9" t="e">
        <f t="shared" si="103"/>
        <v>#VALUE!</v>
      </c>
    </row>
    <row r="167" spans="1:31" x14ac:dyDescent="0.25">
      <c r="A167" s="15"/>
      <c r="B167" s="15"/>
      <c r="C167" s="15"/>
      <c r="D167" s="10" t="s">
        <v>10</v>
      </c>
      <c r="E167" s="10" t="s">
        <v>76</v>
      </c>
      <c r="F167" s="11" t="s">
        <v>77</v>
      </c>
      <c r="G167" s="11" t="s">
        <v>78</v>
      </c>
      <c r="H167" s="10" t="s">
        <v>79</v>
      </c>
      <c r="I167" s="10" t="s">
        <v>75</v>
      </c>
      <c r="J167" s="10" t="e">
        <f t="shared" si="83"/>
        <v>#VALUE!</v>
      </c>
      <c r="K167" s="10" t="e">
        <f t="shared" si="104"/>
        <v>#VALUE!</v>
      </c>
      <c r="L167" s="10" t="e">
        <f t="shared" si="105"/>
        <v>#VALUE!</v>
      </c>
      <c r="M167" s="10" t="e">
        <f t="shared" si="106"/>
        <v>#VALUE!</v>
      </c>
      <c r="N167" s="10" t="e">
        <f t="shared" si="107"/>
        <v>#VALUE!</v>
      </c>
      <c r="O167" s="16" t="e">
        <f t="shared" si="108"/>
        <v>#VALUE!</v>
      </c>
      <c r="P167" s="22" t="e">
        <f t="shared" si="109"/>
        <v>#VALUE!</v>
      </c>
      <c r="Q167" s="17" t="e">
        <f t="shared" si="90"/>
        <v>#VALUE!</v>
      </c>
      <c r="R167" s="17" t="e">
        <f t="shared" si="110"/>
        <v>#VALUE!</v>
      </c>
      <c r="S167" s="8" t="e">
        <f t="shared" si="92"/>
        <v>#VALUE!</v>
      </c>
      <c r="T167" s="8" t="e">
        <f t="shared" si="93"/>
        <v>#VALUE!</v>
      </c>
      <c r="U167" s="8" t="e">
        <f t="shared" si="94"/>
        <v>#VALUE!</v>
      </c>
      <c r="V167" s="8">
        <v>0</v>
      </c>
      <c r="W167" s="9" t="e">
        <f t="shared" si="95"/>
        <v>#VALUE!</v>
      </c>
      <c r="X167" s="27" t="e">
        <f t="shared" si="111"/>
        <v>#VALUE!</v>
      </c>
      <c r="Y167" s="9" t="e">
        <f t="shared" si="97"/>
        <v>#VALUE!</v>
      </c>
      <c r="Z167" s="9" t="e">
        <f t="shared" si="98"/>
        <v>#VALUE!</v>
      </c>
      <c r="AA167" s="9" t="e">
        <f t="shared" si="99"/>
        <v>#VALUE!</v>
      </c>
      <c r="AB167" s="9" t="e">
        <f t="shared" si="100"/>
        <v>#VALUE!</v>
      </c>
      <c r="AC167" s="9" t="e">
        <f t="shared" si="101"/>
        <v>#VALUE!</v>
      </c>
      <c r="AD167" s="27" t="e">
        <f t="shared" si="112"/>
        <v>#VALUE!</v>
      </c>
      <c r="AE167" s="9" t="e">
        <f t="shared" si="103"/>
        <v>#VALUE!</v>
      </c>
    </row>
    <row r="168" spans="1:31" x14ac:dyDescent="0.25">
      <c r="A168" s="15"/>
      <c r="B168" s="15"/>
      <c r="C168" s="15"/>
      <c r="D168" s="10" t="s">
        <v>16</v>
      </c>
      <c r="E168" s="10" t="s">
        <v>83</v>
      </c>
      <c r="F168" s="10" t="s">
        <v>77</v>
      </c>
      <c r="G168" s="10" t="s">
        <v>78</v>
      </c>
      <c r="H168" s="10" t="s">
        <v>79</v>
      </c>
      <c r="I168" s="10" t="s">
        <v>75</v>
      </c>
      <c r="J168" s="10" t="e">
        <f t="shared" si="83"/>
        <v>#VALUE!</v>
      </c>
      <c r="K168" s="10" t="e">
        <f t="shared" si="104"/>
        <v>#VALUE!</v>
      </c>
      <c r="L168" s="10" t="e">
        <f t="shared" si="105"/>
        <v>#VALUE!</v>
      </c>
      <c r="M168" s="10" t="e">
        <f t="shared" si="106"/>
        <v>#VALUE!</v>
      </c>
      <c r="N168" s="10" t="e">
        <f t="shared" si="107"/>
        <v>#VALUE!</v>
      </c>
      <c r="O168" s="16" t="e">
        <f t="shared" si="108"/>
        <v>#VALUE!</v>
      </c>
      <c r="P168" s="22" t="e">
        <f t="shared" si="109"/>
        <v>#VALUE!</v>
      </c>
      <c r="Q168" s="17" t="e">
        <f t="shared" si="90"/>
        <v>#VALUE!</v>
      </c>
      <c r="R168" s="17" t="e">
        <f t="shared" si="110"/>
        <v>#VALUE!</v>
      </c>
      <c r="S168" s="8" t="e">
        <f t="shared" si="92"/>
        <v>#VALUE!</v>
      </c>
      <c r="T168" s="8" t="e">
        <f t="shared" si="93"/>
        <v>#VALUE!</v>
      </c>
      <c r="U168" s="8" t="e">
        <f t="shared" si="94"/>
        <v>#VALUE!</v>
      </c>
      <c r="V168" s="8">
        <v>0</v>
      </c>
      <c r="W168" s="9" t="e">
        <f t="shared" si="95"/>
        <v>#VALUE!</v>
      </c>
      <c r="X168" s="27" t="e">
        <f t="shared" si="111"/>
        <v>#VALUE!</v>
      </c>
      <c r="Y168" s="9" t="e">
        <f t="shared" si="97"/>
        <v>#VALUE!</v>
      </c>
      <c r="Z168" s="9" t="e">
        <f t="shared" si="98"/>
        <v>#VALUE!</v>
      </c>
      <c r="AA168" s="9" t="e">
        <f t="shared" si="99"/>
        <v>#VALUE!</v>
      </c>
      <c r="AB168" s="9" t="e">
        <f t="shared" si="100"/>
        <v>#VALUE!</v>
      </c>
      <c r="AC168" s="9" t="e">
        <f t="shared" si="101"/>
        <v>#VALUE!</v>
      </c>
      <c r="AD168" s="27" t="e">
        <f t="shared" si="112"/>
        <v>#VALUE!</v>
      </c>
      <c r="AE168" s="9" t="e">
        <f t="shared" si="103"/>
        <v>#VALUE!</v>
      </c>
    </row>
    <row r="173" spans="1:31" x14ac:dyDescent="0.25">
      <c r="AE173" t="e">
        <f>+Y168+S168/2</f>
        <v>#VALUE!</v>
      </c>
    </row>
  </sheetData>
  <sortState ref="A6:AD168">
    <sortCondition ref="C6:C168"/>
  </sortState>
  <mergeCells count="2">
    <mergeCell ref="S4:W4"/>
    <mergeCell ref="Y4:A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Assignment question</vt:lpstr>
      <vt:lpstr>Instruction</vt:lpstr>
      <vt:lpstr>Customers database</vt:lpstr>
    </vt:vector>
  </TitlesOfParts>
  <Company>Kent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Behnaz Ortakand</dc:creator>
  <cp:lastModifiedBy>mohammed jaffer shareef</cp:lastModifiedBy>
  <dcterms:created xsi:type="dcterms:W3CDTF">2016-08-30T01:18:10Z</dcterms:created>
  <dcterms:modified xsi:type="dcterms:W3CDTF">2017-09-10T08:24:16Z</dcterms:modified>
</cp:coreProperties>
</file>